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0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loscochessistemas-my.sharepoint.com/personal/flotas_corporativas_loscoches_com_co/Documents/AÑO 2022 LISTAS/"/>
    </mc:Choice>
  </mc:AlternateContent>
  <xr:revisionPtr revIDLastSave="16808" documentId="8_{475A285A-1608-43CD-BFC9-EF127F3B290D}" xr6:coauthVersionLast="47" xr6:coauthVersionMax="47" xr10:uidLastSave="{4FFFE56C-0D45-42E5-85AF-B9C587DA2514}"/>
  <bookViews>
    <workbookView xWindow="-120" yWindow="-120" windowWidth="24240" windowHeight="13140" tabRatio="960" xr2:uid="{00000000-000D-0000-FFFF-FFFF00000000}"/>
  </bookViews>
  <sheets>
    <sheet name="AUDI" sheetId="23" r:id="rId1"/>
    <sheet name="VOLVO" sheetId="2" r:id="rId2"/>
    <sheet name="VOLKSWAGEN" sheetId="6" r:id="rId3"/>
    <sheet name="MG" sheetId="31" r:id="rId4"/>
    <sheet name="SEAT" sheetId="8" r:id="rId5"/>
    <sheet name="CUPRA" sheetId="25" r:id="rId6"/>
    <sheet name="FORD " sheetId="17" r:id="rId7"/>
    <sheet name="PEUGEOT" sheetId="29" r:id="rId8"/>
    <sheet name="HYUNDAI" sheetId="11" r:id="rId9"/>
    <sheet name="RENAULT" sheetId="21" r:id="rId10"/>
    <sheet name="HONDA" sheetId="22" r:id="rId11"/>
    <sheet name="OPEL" sheetId="30" r:id="rId12"/>
    <sheet name="JEEP- RAM -FIAT" sheetId="3" r:id="rId13"/>
  </sheets>
  <definedNames>
    <definedName name="_xlnm._FilterDatabase" localSheetId="6" hidden="1">'FORD '!$A$8:$H$12</definedName>
    <definedName name="_xlnm._FilterDatabase" localSheetId="12" hidden="1">'JEEP- RAM -FIAT'!#REF!</definedName>
    <definedName name="_xlnm._FilterDatabase" localSheetId="1" hidden="1">VOLVO!$A$8:$D$16</definedName>
    <definedName name="_xlnm._FilterDatabase" localSheetId="8" hidden="1">HYUNDAI!$C$8:$C$39</definedName>
    <definedName name="_xlnm._FilterDatabase" localSheetId="2" hidden="1">VOLKSWAGEN!$G$1:$G$35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23" l="1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29" i="23"/>
  <c r="G30" i="23"/>
  <c r="G31" i="23"/>
  <c r="G32" i="23"/>
  <c r="G33" i="23"/>
  <c r="G34" i="23"/>
  <c r="G35" i="23"/>
  <c r="G36" i="23"/>
  <c r="G37" i="23"/>
  <c r="F10" i="25"/>
  <c r="F11" i="25"/>
  <c r="F12" i="25"/>
  <c r="F9" i="25"/>
  <c r="F10" i="8"/>
  <c r="F11" i="8"/>
  <c r="F12" i="8"/>
  <c r="F13" i="8"/>
  <c r="F9" i="8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9" i="6"/>
  <c r="E41" i="21"/>
  <c r="D41" i="21"/>
  <c r="D34" i="21"/>
  <c r="E34" i="21" s="1"/>
  <c r="D33" i="21"/>
  <c r="E33" i="21" s="1"/>
  <c r="D32" i="21"/>
  <c r="E32" i="21" s="1"/>
  <c r="D12" i="21"/>
  <c r="D13" i="21"/>
  <c r="D11" i="21"/>
  <c r="H23" i="17"/>
  <c r="G23" i="17"/>
  <c r="G22" i="17"/>
  <c r="H22" i="17" s="1"/>
  <c r="G21" i="17"/>
  <c r="H21" i="17" s="1"/>
  <c r="G20" i="17"/>
  <c r="H20" i="17" s="1"/>
  <c r="G19" i="17"/>
  <c r="H19" i="17" s="1"/>
  <c r="G18" i="17"/>
  <c r="H18" i="17" s="1"/>
  <c r="G17" i="17"/>
  <c r="H17" i="17" s="1"/>
  <c r="G16" i="17"/>
  <c r="H16" i="17" s="1"/>
  <c r="G15" i="17"/>
  <c r="H15" i="17" s="1"/>
  <c r="G31" i="6"/>
  <c r="G32" i="6"/>
  <c r="G33" i="6"/>
  <c r="G17" i="6"/>
  <c r="G15" i="6"/>
  <c r="H31" i="23"/>
  <c r="H32" i="23"/>
  <c r="H33" i="23"/>
  <c r="H30" i="23"/>
  <c r="H26" i="23"/>
  <c r="H27" i="23"/>
  <c r="H28" i="23"/>
  <c r="F12" i="29"/>
  <c r="E12" i="29"/>
  <c r="F25" i="22"/>
  <c r="G25" i="22" s="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6" i="21"/>
  <c r="D37" i="21"/>
  <c r="D38" i="21"/>
  <c r="D39" i="21"/>
  <c r="D40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F21" i="11"/>
  <c r="G21" i="11" s="1"/>
  <c r="G10" i="17"/>
  <c r="G11" i="17"/>
  <c r="G12" i="17"/>
  <c r="G13" i="17"/>
  <c r="G14" i="17"/>
  <c r="G24" i="17"/>
  <c r="G25" i="17"/>
  <c r="G26" i="17"/>
  <c r="G27" i="17"/>
  <c r="G28" i="17"/>
  <c r="G29" i="17"/>
  <c r="G30" i="17"/>
  <c r="G31" i="17"/>
  <c r="G9" i="17"/>
  <c r="F10" i="2"/>
  <c r="F11" i="2"/>
  <c r="F12" i="2"/>
  <c r="F13" i="2"/>
  <c r="F14" i="2"/>
  <c r="F15" i="2"/>
  <c r="F16" i="2"/>
  <c r="F17" i="2"/>
  <c r="F18" i="2"/>
  <c r="F19" i="2"/>
  <c r="F20" i="2"/>
  <c r="F21" i="2"/>
  <c r="F9" i="2"/>
  <c r="G9" i="6"/>
  <c r="E11" i="29"/>
  <c r="F11" i="29" s="1"/>
  <c r="E13" i="3"/>
  <c r="F13" i="3" s="1"/>
  <c r="A38" i="11"/>
  <c r="F4" i="31"/>
  <c r="F5" i="31"/>
  <c r="F6" i="31"/>
  <c r="F7" i="3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3" i="31"/>
  <c r="H25" i="23"/>
  <c r="E10" i="3"/>
  <c r="E11" i="3"/>
  <c r="E12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F11" i="22"/>
  <c r="F12" i="22"/>
  <c r="F13" i="22"/>
  <c r="F15" i="22"/>
  <c r="F16" i="22"/>
  <c r="F17" i="22"/>
  <c r="F18" i="22"/>
  <c r="F19" i="22"/>
  <c r="F20" i="22"/>
  <c r="F21" i="22"/>
  <c r="F22" i="22"/>
  <c r="F23" i="22"/>
  <c r="F24" i="22"/>
  <c r="F10" i="11"/>
  <c r="F12" i="11"/>
  <c r="F13" i="11"/>
  <c r="F15" i="11"/>
  <c r="F16" i="11"/>
  <c r="F17" i="11"/>
  <c r="F18" i="11"/>
  <c r="F19" i="11"/>
  <c r="F20" i="11"/>
  <c r="G20" i="11" s="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9" i="11"/>
  <c r="G11" i="25"/>
  <c r="E18" i="29"/>
  <c r="G13" i="6"/>
  <c r="E18" i="21"/>
  <c r="E17" i="29"/>
  <c r="F17" i="29" s="1"/>
  <c r="E9" i="29"/>
  <c r="F9" i="29" s="1"/>
  <c r="H13" i="17"/>
  <c r="H14" i="17"/>
  <c r="H24" i="17"/>
  <c r="H9" i="17"/>
  <c r="H10" i="17"/>
  <c r="H11" i="17"/>
  <c r="H12" i="17"/>
  <c r="H25" i="17"/>
  <c r="H26" i="17"/>
  <c r="H27" i="17"/>
  <c r="H28" i="17"/>
  <c r="H29" i="17"/>
  <c r="H30" i="17"/>
  <c r="H31" i="17"/>
  <c r="G4" i="31"/>
  <c r="G25" i="6"/>
  <c r="G26" i="6"/>
  <c r="B38" i="3"/>
  <c r="B14" i="30"/>
  <c r="A27" i="22"/>
  <c r="A56" i="21"/>
  <c r="B22" i="29"/>
  <c r="C33" i="17"/>
  <c r="A14" i="25"/>
  <c r="B17" i="8"/>
  <c r="B27" i="31"/>
  <c r="B35" i="6"/>
  <c r="B23" i="2"/>
  <c r="D8" i="3"/>
  <c r="D8" i="30"/>
  <c r="E8" i="22"/>
  <c r="C8" i="21"/>
  <c r="E8" i="11"/>
  <c r="D8" i="29"/>
  <c r="E8" i="25"/>
  <c r="E8" i="8"/>
  <c r="E8" i="6"/>
  <c r="E8" i="2"/>
  <c r="F11" i="3"/>
  <c r="F12" i="3"/>
  <c r="F14" i="3"/>
  <c r="G32" i="11"/>
  <c r="G30" i="11"/>
  <c r="G25" i="11"/>
  <c r="G24" i="11"/>
  <c r="G13" i="11"/>
  <c r="G12" i="25"/>
  <c r="G10" i="25"/>
  <c r="G13" i="8"/>
  <c r="G10" i="8"/>
  <c r="G23" i="6"/>
  <c r="G19" i="2"/>
  <c r="H35" i="23"/>
  <c r="H36" i="23"/>
  <c r="H37" i="23"/>
  <c r="H9" i="23"/>
  <c r="H10" i="23"/>
  <c r="E17" i="21"/>
  <c r="G8" i="2"/>
  <c r="F8" i="2"/>
  <c r="F8" i="3"/>
  <c r="E8" i="3"/>
  <c r="F8" i="30"/>
  <c r="E8" i="30"/>
  <c r="G8" i="22"/>
  <c r="F8" i="22"/>
  <c r="E8" i="21"/>
  <c r="D8" i="21"/>
  <c r="G8" i="11"/>
  <c r="F8" i="11"/>
  <c r="F8" i="29"/>
  <c r="E8" i="29"/>
  <c r="H8" i="17"/>
  <c r="G8" i="17"/>
  <c r="G8" i="25"/>
  <c r="F8" i="25"/>
  <c r="G8" i="8"/>
  <c r="F8" i="8"/>
  <c r="G2" i="31"/>
  <c r="F2" i="31"/>
  <c r="G5" i="31"/>
  <c r="G6" i="31"/>
  <c r="G7" i="31"/>
  <c r="G8" i="31"/>
  <c r="G9" i="31"/>
  <c r="G10" i="31"/>
  <c r="G11" i="31"/>
  <c r="G12" i="31"/>
  <c r="G13" i="31"/>
  <c r="G14" i="31"/>
  <c r="G15" i="31"/>
  <c r="G16" i="31"/>
  <c r="G17" i="31"/>
  <c r="G18" i="31"/>
  <c r="G19" i="31"/>
  <c r="G20" i="31"/>
  <c r="G21" i="31"/>
  <c r="G22" i="31"/>
  <c r="G23" i="31"/>
  <c r="G24" i="31"/>
  <c r="G3" i="31"/>
  <c r="F22" i="3"/>
  <c r="E11" i="30"/>
  <c r="F11" i="30" s="1"/>
  <c r="G22" i="22"/>
  <c r="G18" i="11"/>
  <c r="G16" i="11"/>
  <c r="G12" i="11"/>
  <c r="E20" i="29"/>
  <c r="F20" i="29" s="1"/>
  <c r="G21" i="2"/>
  <c r="G8" i="6"/>
  <c r="F8" i="6"/>
  <c r="F35" i="3"/>
  <c r="F31" i="3"/>
  <c r="F29" i="3"/>
  <c r="F19" i="3"/>
  <c r="F18" i="3"/>
  <c r="G19" i="22"/>
  <c r="G15" i="11"/>
  <c r="E16" i="29"/>
  <c r="F16" i="29" s="1"/>
  <c r="F18" i="29"/>
  <c r="G9" i="8"/>
  <c r="G24" i="6"/>
  <c r="G18" i="6"/>
  <c r="G19" i="6"/>
  <c r="G20" i="6"/>
  <c r="E10" i="30"/>
  <c r="F10" i="30" s="1"/>
  <c r="E12" i="30"/>
  <c r="F12" i="30" s="1"/>
  <c r="E9" i="30"/>
  <c r="F9" i="30" s="1"/>
  <c r="E10" i="29"/>
  <c r="F10" i="29" s="1"/>
  <c r="E13" i="29"/>
  <c r="F13" i="29" s="1"/>
  <c r="E14" i="29"/>
  <c r="F14" i="29" s="1"/>
  <c r="E9" i="3"/>
  <c r="F9" i="3" s="1"/>
  <c r="F10" i="3"/>
  <c r="F16" i="3"/>
  <c r="F17" i="3"/>
  <c r="F21" i="3"/>
  <c r="F24" i="3"/>
  <c r="F25" i="3"/>
  <c r="F26" i="3"/>
  <c r="F27" i="3"/>
  <c r="F30" i="3"/>
  <c r="F32" i="3"/>
  <c r="F33" i="3"/>
  <c r="F34" i="3"/>
  <c r="F36" i="3"/>
  <c r="G15" i="22"/>
  <c r="G12" i="22"/>
  <c r="G23" i="11"/>
  <c r="G20" i="2"/>
  <c r="G10" i="2"/>
  <c r="E30" i="21"/>
  <c r="E11" i="21"/>
  <c r="E12" i="21"/>
  <c r="E13" i="21"/>
  <c r="E14" i="21"/>
  <c r="E15" i="21"/>
  <c r="E16" i="21"/>
  <c r="E19" i="21"/>
  <c r="E20" i="21"/>
  <c r="E21" i="21"/>
  <c r="E22" i="21"/>
  <c r="E23" i="21"/>
  <c r="E24" i="21"/>
  <c r="E25" i="21"/>
  <c r="E26" i="21"/>
  <c r="E27" i="21"/>
  <c r="E28" i="21"/>
  <c r="E29" i="21"/>
  <c r="E37" i="21"/>
  <c r="E38" i="21"/>
  <c r="E39" i="21"/>
  <c r="E40" i="21"/>
  <c r="E44" i="21"/>
  <c r="E47" i="21"/>
  <c r="E48" i="21"/>
  <c r="E49" i="21"/>
  <c r="E50" i="21"/>
  <c r="E53" i="21"/>
  <c r="E54" i="21"/>
  <c r="G11" i="6"/>
  <c r="H24" i="23"/>
  <c r="H21" i="23"/>
  <c r="H22" i="23"/>
  <c r="H23" i="23"/>
  <c r="G21" i="22"/>
  <c r="F10" i="22"/>
  <c r="G35" i="11"/>
  <c r="G34" i="11"/>
  <c r="G17" i="2"/>
  <c r="G27" i="6"/>
  <c r="H34" i="23"/>
  <c r="G16" i="6"/>
  <c r="G27" i="11"/>
  <c r="G11" i="2"/>
  <c r="G13" i="2"/>
  <c r="G14" i="2"/>
  <c r="G16" i="2"/>
  <c r="G9" i="2"/>
  <c r="G28" i="11"/>
  <c r="G12" i="8"/>
  <c r="H11" i="23"/>
  <c r="G31" i="11"/>
  <c r="G19" i="11"/>
  <c r="G10" i="11"/>
  <c r="G9" i="11"/>
  <c r="G11" i="22"/>
  <c r="G9" i="25"/>
  <c r="G18" i="22"/>
  <c r="G13" i="22"/>
  <c r="G22" i="6"/>
  <c r="G10" i="6"/>
  <c r="G16" i="22"/>
  <c r="G24" i="22"/>
  <c r="G30" i="6"/>
  <c r="G29" i="6"/>
  <c r="G12" i="6"/>
  <c r="H13" i="23"/>
  <c r="G10" i="22"/>
  <c r="G11" i="8"/>
  <c r="H20" i="23" l="1"/>
  <c r="H19" i="23"/>
  <c r="H15" i="23"/>
  <c r="H17" i="23"/>
</calcChain>
</file>

<file path=xl/sharedStrings.xml><?xml version="1.0" encoding="utf-8"?>
<sst xmlns="http://schemas.openxmlformats.org/spreadsheetml/2006/main" count="462" uniqueCount="252">
  <si>
    <t>MARCA</t>
  </si>
  <si>
    <t>REFERENCIA</t>
  </si>
  <si>
    <t>VERSIÓN</t>
  </si>
  <si>
    <t>AÑO</t>
  </si>
  <si>
    <t>PRECIO DE LISTA</t>
  </si>
  <si>
    <t>PRECIO PÚBLICO</t>
  </si>
  <si>
    <t>DESCUENTO ADICIONAL FESICOL ALCON</t>
  </si>
  <si>
    <t>PRECIO FINAL FESICOL</t>
  </si>
  <si>
    <t>AUDI</t>
  </si>
  <si>
    <t>A3 SB 35 TFSI 150HP AT</t>
  </si>
  <si>
    <t>Advanced</t>
  </si>
  <si>
    <t xml:space="preserve">Q2 35 TFSI 150hp ST             </t>
  </si>
  <si>
    <t>Urban Edition</t>
  </si>
  <si>
    <t xml:space="preserve">Q3 35 TFSI 150hp ST                 </t>
  </si>
  <si>
    <t>Ambition Plus</t>
  </si>
  <si>
    <t xml:space="preserve">Q3 SPORTBACK  35 TFSI 150hp  ST                     </t>
  </si>
  <si>
    <t xml:space="preserve">Q5 45 TFSI 249hp ST  quattro MHEV  </t>
  </si>
  <si>
    <t>S LINE</t>
  </si>
  <si>
    <t>Q5 Sportback  45 TFSI 249hp ST  quattro MHEV</t>
  </si>
  <si>
    <t xml:space="preserve">SQ5 Sportback  TFSI  354hp Tip quattro                </t>
  </si>
  <si>
    <t>S</t>
  </si>
  <si>
    <t>Q6 e- trone 45</t>
  </si>
  <si>
    <t>Tech Plus</t>
  </si>
  <si>
    <t>Q6 e- trone 50</t>
  </si>
  <si>
    <t>S Line Tech Plus</t>
  </si>
  <si>
    <t>Q6 e- trone 55 quattro</t>
  </si>
  <si>
    <t>S Line Tech Pro</t>
  </si>
  <si>
    <t>Q6 e- trone 55 quattro sin  Paquete carbono</t>
  </si>
  <si>
    <t>Q6 SB e - trone 45</t>
  </si>
  <si>
    <t>A 6 e tron</t>
  </si>
  <si>
    <t>S line</t>
  </si>
  <si>
    <t>Q7 55 TFSI 340hp Tiptronic MHEV</t>
  </si>
  <si>
    <t xml:space="preserve">S Line </t>
  </si>
  <si>
    <t>Q8 55 TFSI 340hp Tiptronic MHEV</t>
  </si>
  <si>
    <t xml:space="preserve">S LINE </t>
  </si>
  <si>
    <t>RS3 Sportback TFSI 400HP ST QUATTO</t>
  </si>
  <si>
    <t>RS</t>
  </si>
  <si>
    <t>RS3 Sedán TFSI 400 HP ST QUATTRO</t>
  </si>
  <si>
    <t>*Los precios aplican solo para aquellos vehiculos que se encuentran libres en inventario y estan previstos para la preventa</t>
  </si>
  <si>
    <t>ACTUALIZADA 6 DE AGOSTO /2025</t>
  </si>
  <si>
    <t>VEHÍCULO</t>
  </si>
  <si>
    <t>MODELO</t>
  </si>
  <si>
    <t xml:space="preserve">PRECIO DE LISTA </t>
  </si>
  <si>
    <t>VOLVO</t>
  </si>
  <si>
    <t>EX30 EV CORE E40</t>
  </si>
  <si>
    <t>EX30 EV PLUS E60</t>
  </si>
  <si>
    <t>EX30 EV ULTRA E60</t>
  </si>
  <si>
    <t xml:space="preserve">EX40  EV PLUS P6 </t>
  </si>
  <si>
    <t>EC40 EV ULTRA P8</t>
  </si>
  <si>
    <t>XC60 EV PLUS T8</t>
  </si>
  <si>
    <t>XC60 ULTRA DARK T8</t>
  </si>
  <si>
    <t>XC90 ULTRA T8</t>
  </si>
  <si>
    <t>XC90EV  PLUS</t>
  </si>
  <si>
    <t>XC90 EV ULTRA T8</t>
  </si>
  <si>
    <t xml:space="preserve"> </t>
  </si>
  <si>
    <t>VOLKSWAGEN</t>
  </si>
  <si>
    <t>POLO TRACK 1.6L 113HP 5MT ( RADIO )</t>
  </si>
  <si>
    <t>POLO TRENDLINE 1.6L 110HP 5MT</t>
  </si>
  <si>
    <t>POLO COMFORTLINE 1.0 AT</t>
  </si>
  <si>
    <t xml:space="preserve"> POLO PA HIGHLINE 1.0L AT</t>
  </si>
  <si>
    <t>POLO PA GTS 1.4L AT</t>
  </si>
  <si>
    <t>VIRTUS PA TRENDLINE 1.0 TSI AT</t>
  </si>
  <si>
    <t>VIRTUS PA COMFORTLINE SELECT 1.0 TSI AT</t>
  </si>
  <si>
    <t>NIVUS PA COMFORTLINE 1.0L 200 TSI 6AT</t>
  </si>
  <si>
    <t>NIVUS PA HIGHLINE 1.0L 200 TSI 6 AT</t>
  </si>
  <si>
    <t>TCROSS TRENDLINE 170 TSI 5MT</t>
  </si>
  <si>
    <t>T CROSS TRENDLINE  ST 200 TSI 6AT</t>
  </si>
  <si>
    <t>T CROSS COMFORTLINE 200 TSI 6AT</t>
  </si>
  <si>
    <t>TAOS COMFORTLINE 250 TSI AT</t>
  </si>
  <si>
    <t>TAOS HIGHLINE 250 TSI AT</t>
  </si>
  <si>
    <t>JETTA HIGHLINE 250 TSI AT</t>
  </si>
  <si>
    <t>JETTA GLI 350 TSI AT</t>
  </si>
  <si>
    <t>TIGUAN NF LIFE 50 TSI</t>
  </si>
  <si>
    <t>TIGUAN R LINE 250 TSI</t>
  </si>
  <si>
    <t>PRECIO LISTA</t>
  </si>
  <si>
    <t>PRECIO VITRINA</t>
  </si>
  <si>
    <t>MG</t>
  </si>
  <si>
    <t>ZS 1.5 MT PLUS</t>
  </si>
  <si>
    <t>ZS 1.5 BLACK EDITION</t>
  </si>
  <si>
    <t>ZS 1.5L 5 AT PLUS</t>
  </si>
  <si>
    <t>ZS 1.5L AT COM</t>
  </si>
  <si>
    <t>ONE 1.5T DELUXE</t>
  </si>
  <si>
    <t>RX5 TROPY</t>
  </si>
  <si>
    <t>4 CROSS +(49KWH)</t>
  </si>
  <si>
    <t>4 CROSS DELUXE</t>
  </si>
  <si>
    <t>4 CROSS AWD</t>
  </si>
  <si>
    <t>ZS EV EDU AT COM</t>
  </si>
  <si>
    <t xml:space="preserve">ZS EV EDU AT DELUXE </t>
  </si>
  <si>
    <t>MARVEL R ELECTRIC DEL 4X2</t>
  </si>
  <si>
    <t>MARVEL R ELECTRIC G DEL AWD</t>
  </si>
  <si>
    <t>3 HYBRID+</t>
  </si>
  <si>
    <t>CYBERSTER</t>
  </si>
  <si>
    <t>SEAT</t>
  </si>
  <si>
    <t xml:space="preserve">IBIZA HI1.6 MPI AT </t>
  </si>
  <si>
    <t xml:space="preserve">IBIZA 1.6 MPI AT </t>
  </si>
  <si>
    <t>ARONA REFERENCE 1.6 MPI AT</t>
  </si>
  <si>
    <t>ARONA FR 1.6 MPI AT</t>
  </si>
  <si>
    <t>CUPRA</t>
  </si>
  <si>
    <t xml:space="preserve">FORMENTOR  PA MHEV 1,5 eTSI DRIVE </t>
  </si>
  <si>
    <t>FORMENTOR  PA MHEV 1,5 eTSI DRIVE (SIN SONORA)</t>
  </si>
  <si>
    <t>FORMENTOR PA MHEV 1,5 e TSI Dynamic METALIZADO</t>
  </si>
  <si>
    <t>FORMENTOR PA MHEV 1,5 e TSI Dynamic MATE</t>
  </si>
  <si>
    <t xml:space="preserve">FORD </t>
  </si>
  <si>
    <t xml:space="preserve">MUSTANG </t>
  </si>
  <si>
    <t>FASTBACK</t>
  </si>
  <si>
    <t>ESCAPE</t>
  </si>
  <si>
    <t>ACTIVE 4X2 FHEV</t>
  </si>
  <si>
    <t>ST LINE 4X2 FHEV</t>
  </si>
  <si>
    <t>PLATINUM 4X4 FHEV</t>
  </si>
  <si>
    <t>BRONCO</t>
  </si>
  <si>
    <t>WILD TRACK</t>
  </si>
  <si>
    <t xml:space="preserve">SPORT OUTER BANKS 4X4 </t>
  </si>
  <si>
    <t>EXPLORER</t>
  </si>
  <si>
    <t>ACTIVE 4X4 2.3L</t>
  </si>
  <si>
    <t>PLATINUM 4X4 2.3L</t>
  </si>
  <si>
    <t>ST 4X4 3.0L</t>
  </si>
  <si>
    <t xml:space="preserve">EXPEDITION </t>
  </si>
  <si>
    <t>LIMITED 4X4</t>
  </si>
  <si>
    <t>MAVERICK</t>
  </si>
  <si>
    <t>XLT FWD HEV</t>
  </si>
  <si>
    <t>LARIAT AWD HEV</t>
  </si>
  <si>
    <t>XLT 4X4 ICE</t>
  </si>
  <si>
    <t>LARIAT 4X4 ICE</t>
  </si>
  <si>
    <t>SPORTOUTER BANKS 4X4</t>
  </si>
  <si>
    <t>SPORTBADLANDS 4X4</t>
  </si>
  <si>
    <t xml:space="preserve">RANGER </t>
  </si>
  <si>
    <t>XL CC 2,0 SiT MT 4X4</t>
  </si>
  <si>
    <t>XLT CC 2,0 BiT AT</t>
  </si>
  <si>
    <t>XLS CC 2,0 SiT MT 4X4</t>
  </si>
  <si>
    <t>LTD + CC 3,0 LION</t>
  </si>
  <si>
    <t>FORD</t>
  </si>
  <si>
    <t>F-150</t>
  </si>
  <si>
    <t xml:space="preserve">RAPTOR </t>
  </si>
  <si>
    <t xml:space="preserve">LARIAT FHEV </t>
  </si>
  <si>
    <t xml:space="preserve">PLATINUM FHEV </t>
  </si>
  <si>
    <t>Marca</t>
  </si>
  <si>
    <t>Referencia Descripción</t>
  </si>
  <si>
    <t>Modelo</t>
  </si>
  <si>
    <t>PEUGEOT</t>
  </si>
  <si>
    <t>2008  STYLE 1.2</t>
  </si>
  <si>
    <t>2008 ALLURE 1.2</t>
  </si>
  <si>
    <t>2008 GT 1.2 MHEV</t>
  </si>
  <si>
    <t>2009 ALLURE MHEV</t>
  </si>
  <si>
    <t xml:space="preserve">2008 GT- 1.2 AT 6 </t>
  </si>
  <si>
    <t>2008 E GT</t>
  </si>
  <si>
    <t>3008 ALLURE</t>
  </si>
  <si>
    <t>3009 GT</t>
  </si>
  <si>
    <t>3008 1,6 THP GT PLUS</t>
  </si>
  <si>
    <t>5008 ALLURE (p74)</t>
  </si>
  <si>
    <t>HYUNDAI</t>
  </si>
  <si>
    <t>NEW HB20 ADVANCE MT</t>
  </si>
  <si>
    <t>NEW HB20 PREMIUM AT</t>
  </si>
  <si>
    <t>NEW HB20S ADVANCE MT</t>
  </si>
  <si>
    <t>NEW HB20S PREMIUM AT</t>
  </si>
  <si>
    <t>VENUE LIMITED AT</t>
  </si>
  <si>
    <t>VENUE LIMITED AT CON TECHO</t>
  </si>
  <si>
    <t>TUCSON ATTRACTION MT</t>
  </si>
  <si>
    <t xml:space="preserve">TUCSON PREMIUM XL AT </t>
  </si>
  <si>
    <t>TUCSON LIMITED XL AT</t>
  </si>
  <si>
    <t>TUCSON PREMIUM 4X2 AT</t>
  </si>
  <si>
    <t>TUCSON HEV PREMIUM AT</t>
  </si>
  <si>
    <t>TUCSON HEV LIMITED 4X2 AT</t>
  </si>
  <si>
    <t>TUCSON HEV LIMITED 4X4 AT</t>
  </si>
  <si>
    <t xml:space="preserve">KONA  ICE PREMIUM  GASOLINA </t>
  </si>
  <si>
    <t xml:space="preserve"> KONA ICE  LIMITED  GASOLINA</t>
  </si>
  <si>
    <t>NUEVA KONA HEV PREMIUM AT</t>
  </si>
  <si>
    <t>NUEVA KONA HEV LIMITED AT</t>
  </si>
  <si>
    <t xml:space="preserve">NUEVA KONA HEV  N LINE AT </t>
  </si>
  <si>
    <t>SANTAFÉ PREMIUM 4X2</t>
  </si>
  <si>
    <t>SANTAFÉ LIMITED 4X4</t>
  </si>
  <si>
    <t xml:space="preserve">VEHICULOS </t>
  </si>
  <si>
    <t>PRECIO 
LISTA</t>
  </si>
  <si>
    <t>Servicio Particular</t>
  </si>
  <si>
    <t>KWID  2025</t>
  </si>
  <si>
    <t>Intens COL</t>
  </si>
  <si>
    <t>iconic COL</t>
  </si>
  <si>
    <t>Outsider COL</t>
  </si>
  <si>
    <t>LOGAN  2026</t>
  </si>
  <si>
    <t xml:space="preserve">Life + </t>
  </si>
  <si>
    <t>Zen</t>
  </si>
  <si>
    <t xml:space="preserve">Intens CVT </t>
  </si>
  <si>
    <t>SANDERO 2026</t>
  </si>
  <si>
    <t xml:space="preserve">Zen </t>
  </si>
  <si>
    <t>NUEVO STEPWAY  2026</t>
  </si>
  <si>
    <t xml:space="preserve">Zen MT </t>
  </si>
  <si>
    <t xml:space="preserve">Intens MT </t>
  </si>
  <si>
    <t>NEW KOLEOS 2025</t>
  </si>
  <si>
    <t>New Koleos Intens  CVT 4X4</t>
  </si>
  <si>
    <t xml:space="preserve">NUEVA KOLEOS </t>
  </si>
  <si>
    <t>Nueva Koleos Techno</t>
  </si>
  <si>
    <t>Nueva Koleos E Tech</t>
  </si>
  <si>
    <t>NUEVA RENAULT DUSTER 2026</t>
  </si>
  <si>
    <t>DUSTER ZEN 1.6 MT</t>
  </si>
  <si>
    <t>DUSTER INTENSE 1.6 MT</t>
  </si>
  <si>
    <t xml:space="preserve">DUSTER ICONIC 1.3T CVT 4X2      </t>
  </si>
  <si>
    <t>DUSTER ICONIC 1.3T MT 4X4</t>
  </si>
  <si>
    <t>DUSTER HYBRID E TECH</t>
  </si>
  <si>
    <t>MEGANE E TECH 2025</t>
  </si>
  <si>
    <t>KARDIAN 2026</t>
  </si>
  <si>
    <t>EVOLUTION MT</t>
  </si>
  <si>
    <t>EVOLUTION</t>
  </si>
  <si>
    <t>TECHNO</t>
  </si>
  <si>
    <t>PREMIERE EDITION</t>
  </si>
  <si>
    <t>ARKANA 2026</t>
  </si>
  <si>
    <t>ESPIRIT ALPINE</t>
  </si>
  <si>
    <t>LINEA</t>
  </si>
  <si>
    <t xml:space="preserve">PRECIO LISTA </t>
  </si>
  <si>
    <t>HONDA</t>
  </si>
  <si>
    <t>CITY  LX  4D</t>
  </si>
  <si>
    <t>CITY  EXL  4D</t>
  </si>
  <si>
    <t>CITY  LX  5D PRO</t>
  </si>
  <si>
    <t>CITY  EXL  CVT 5D</t>
  </si>
  <si>
    <t xml:space="preserve">HRV LX 2WD (X-TYLE ) </t>
  </si>
  <si>
    <t>HRV EXL PRESTIGE 2WD</t>
  </si>
  <si>
    <t>ZR-V  XTYLE  2WD</t>
  </si>
  <si>
    <t>ZR-V TOURING 2WD</t>
  </si>
  <si>
    <t>CR-V  EX PRESTIGE  1.5T 2WD CVT</t>
  </si>
  <si>
    <t>CR-V  EXL 1.5T 4WD CVT</t>
  </si>
  <si>
    <t>PILOT AWD ELITE</t>
  </si>
  <si>
    <t>PILOT TOURING AWD</t>
  </si>
  <si>
    <t>Version</t>
  </si>
  <si>
    <t>OPEL</t>
  </si>
  <si>
    <t>Grandland Ultimate 1.6 AT</t>
  </si>
  <si>
    <t xml:space="preserve">Mokka GS Line 1.2 AT </t>
  </si>
  <si>
    <t>COMBO L2 1.5 BLUEHDi</t>
  </si>
  <si>
    <t xml:space="preserve">Rocks-e </t>
  </si>
  <si>
    <t>JEEP</t>
  </si>
  <si>
    <t>Compass Longitude  4x2 AT 1.3T</t>
  </si>
  <si>
    <t>Compass Limited Plus 4x2 AT 1.3T</t>
  </si>
  <si>
    <t>Avenger 1,2L AT Altitude MT</t>
  </si>
  <si>
    <t>Avenger MHEV</t>
  </si>
  <si>
    <t>Avenger BEV SUMMIT</t>
  </si>
  <si>
    <t>Wrangler Unlimited  Sport 2.0 AT</t>
  </si>
  <si>
    <t>Wrangler Rubicon 2.0  AT</t>
  </si>
  <si>
    <t>Wrangler Rubicon 2.0  AT*</t>
  </si>
  <si>
    <t>Wrangler Unlimited Rubicon 2.0  AT</t>
  </si>
  <si>
    <t xml:space="preserve">GLADIATOR RUBICON 4X4 </t>
  </si>
  <si>
    <t>GRAND CHEROKEE L LIMITED*</t>
  </si>
  <si>
    <t>FIAT</t>
  </si>
  <si>
    <t>Pulse Drive 1.3  MT</t>
  </si>
  <si>
    <t>Pulse Impetus  1.0T AT</t>
  </si>
  <si>
    <t>Fastback Audace 1.0 AT</t>
  </si>
  <si>
    <t>Fastback Limited 1.3 AT</t>
  </si>
  <si>
    <t>RAM</t>
  </si>
  <si>
    <t>New V700 1.4L RAPID</t>
  </si>
  <si>
    <t>700  1,3L Cabina Sencilla  SLT MT</t>
  </si>
  <si>
    <t>700  1,3L Cabina Sencilla  SLT MT DARKSIDE</t>
  </si>
  <si>
    <t>700 Big Horn Doble Cabina MT</t>
  </si>
  <si>
    <t>700 Big Horn Doble Cabina AT</t>
  </si>
  <si>
    <t>RAMPAGE LARAMIE 4x4 gasolina 2.0 T</t>
  </si>
  <si>
    <t>RAMPAGE BIG HORN</t>
  </si>
  <si>
    <t>1500 3,6L E TORQUE BIG HORN CREW CAB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</si>
</sst>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&quot;$&quot;\ * #,##0_-;\-&quot;$&quot;\ * #,##0_-;_-&quot;$&quot;\ * &quot;-&quot;_-;_-@_-"/>
    <numFmt numFmtId="165" formatCode="_-* #,##0.00\ _€_-;\-* #,##0.00\ _€_-;_-* &quot;-&quot;??\ _€_-;_-@_-"/>
    <numFmt numFmtId="166" formatCode="_(&quot;$&quot;\ * #,##0.00_);_(&quot;$&quot;\ * \(#,##0.00\);_(&quot;$&quot;\ * &quot;-&quot;??_);_(@_)"/>
    <numFmt numFmtId="167" formatCode="_-[$$-409]* #,##0.00_ ;_-[$$-409]* \-#,##0.00\ ;_-[$$-409]* &quot;-&quot;??_ ;_-@_ "/>
    <numFmt numFmtId="168" formatCode="&quot;$&quot;\ #,##0"/>
    <numFmt numFmtId="169" formatCode="_(&quot;$&quot;\ * #,##0_);_(&quot;$&quot;\ * \(#,##0\);_(&quot;$&quot;\ * &quot;-&quot;??_);_(@_)"/>
    <numFmt numFmtId="170" formatCode="_ &quot;$&quot;\ * #,##0.00_ ;_ &quot;$&quot;\ * \-#,##0.00_ ;_ &quot;$&quot;\ * &quot;-&quot;??_ ;_ @_ "/>
    <numFmt numFmtId="171" formatCode="_ &quot;$&quot;\ * #,##0_ ;_ &quot;$&quot;\ * \-#,##0_ ;_ &quot;$&quot;\ * &quot;-&quot;??_ ;_ @_ "/>
    <numFmt numFmtId="172" formatCode="_ * #,##0_ ;_ * \-#,##0_ ;_ * &quot;-&quot;??_ ;_ @_ "/>
    <numFmt numFmtId="173" formatCode="[$$-240A]\ #,##0"/>
    <numFmt numFmtId="174" formatCode="_-[$$-409]* #,##0_ ;_-[$$-409]* \-#,##0\ ;_-[$$-409]* &quot;-&quot;??_ ;_-@_ "/>
  </numFmts>
  <fonts count="40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b/>
      <sz val="10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rgb="FF000000"/>
      <name val="Calibri"/>
    </font>
    <font>
      <sz val="10"/>
      <color rgb="FF000000"/>
      <name val="Calibri"/>
      <scheme val="minor"/>
    </font>
    <font>
      <b/>
      <sz val="10"/>
      <color rgb="FF000000"/>
      <name val="Calibri"/>
      <charset val="1"/>
    </font>
    <font>
      <sz val="10"/>
      <color theme="1"/>
      <name val="Calibri"/>
      <scheme val="minor"/>
    </font>
    <font>
      <sz val="10"/>
      <name val="Calibri"/>
      <scheme val="minor"/>
    </font>
    <font>
      <i/>
      <sz val="10"/>
      <name val="Calibri"/>
      <scheme val="minor"/>
    </font>
    <font>
      <b/>
      <sz val="10"/>
      <color rgb="FF242424"/>
      <name val="Aptos Narrow"/>
      <charset val="1"/>
    </font>
    <font>
      <b/>
      <sz val="10"/>
      <name val="Calibri"/>
      <scheme val="minor"/>
    </font>
    <font>
      <b/>
      <i/>
      <sz val="9"/>
      <name val="Calibri"/>
      <scheme val="minor"/>
    </font>
    <font>
      <b/>
      <sz val="9"/>
      <name val="Calibri"/>
      <scheme val="minor"/>
    </font>
    <font>
      <sz val="9"/>
      <name val="Calibri"/>
      <scheme val="minor"/>
    </font>
    <font>
      <sz val="9"/>
      <color rgb="FF000000"/>
      <name val="Calibri"/>
      <scheme val="minor"/>
    </font>
    <font>
      <b/>
      <sz val="10"/>
      <color theme="1"/>
      <name val="Calibri"/>
      <scheme val="minor"/>
    </font>
    <font>
      <b/>
      <sz val="10"/>
      <color theme="1"/>
      <name val="Calibri Light"/>
      <scheme val="major"/>
    </font>
    <font>
      <b/>
      <sz val="10"/>
      <color rgb="FF000000"/>
      <name val="Calibri Light"/>
      <scheme val="major"/>
    </font>
    <font>
      <sz val="10"/>
      <color theme="1"/>
      <name val="Calibri Light"/>
      <scheme val="major"/>
    </font>
    <font>
      <sz val="10"/>
      <color rgb="FF000000"/>
      <name val="Calibri"/>
      <family val="2"/>
      <scheme val="minor"/>
    </font>
    <font>
      <b/>
      <i/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i/>
      <sz val="10"/>
      <color theme="1"/>
      <name val="Calibri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242424"/>
      <name val="Aptos Narrow"/>
      <charset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166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2" fillId="0" borderId="0"/>
    <xf numFmtId="170" fontId="1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2" fillId="0" borderId="0"/>
  </cellStyleXfs>
  <cellXfs count="30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164" fontId="0" fillId="0" borderId="0" xfId="2" applyFont="1" applyAlignment="1">
      <alignment horizontal="left"/>
    </xf>
    <xf numFmtId="167" fontId="0" fillId="0" borderId="0" xfId="2" applyNumberFormat="1" applyFont="1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8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3" borderId="2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wrapText="1"/>
    </xf>
    <xf numFmtId="0" fontId="9" fillId="0" borderId="0" xfId="0" applyFont="1" applyAlignment="1">
      <alignment horizontal="left"/>
    </xf>
    <xf numFmtId="164" fontId="9" fillId="0" borderId="0" xfId="2" applyFont="1" applyAlignment="1">
      <alignment horizontal="left"/>
    </xf>
    <xf numFmtId="167" fontId="9" fillId="0" borderId="0" xfId="2" applyNumberFormat="1" applyFont="1" applyAlignment="1">
      <alignment horizontal="left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37" fontId="10" fillId="2" borderId="2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wrapText="1"/>
    </xf>
    <xf numFmtId="173" fontId="0" fillId="2" borderId="0" xfId="0" applyNumberFormat="1" applyFill="1" applyAlignment="1">
      <alignment horizontal="center"/>
    </xf>
    <xf numFmtId="173" fontId="6" fillId="2" borderId="0" xfId="1" applyNumberFormat="1" applyFont="1" applyFill="1" applyBorder="1" applyAlignment="1">
      <alignment horizontal="center"/>
    </xf>
    <xf numFmtId="173" fontId="0" fillId="2" borderId="0" xfId="0" applyNumberFormat="1" applyFill="1" applyAlignment="1">
      <alignment horizontal="left"/>
    </xf>
    <xf numFmtId="173" fontId="7" fillId="3" borderId="2" xfId="0" applyNumberFormat="1" applyFont="1" applyFill="1" applyBorder="1" applyAlignment="1">
      <alignment horizontal="center" wrapText="1"/>
    </xf>
    <xf numFmtId="173" fontId="7" fillId="3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64" fontId="9" fillId="2" borderId="2" xfId="2" applyFont="1" applyFill="1" applyBorder="1" applyAlignment="1">
      <alignment horizontal="right" vertical="center"/>
    </xf>
    <xf numFmtId="164" fontId="10" fillId="2" borderId="2" xfId="2" applyFont="1" applyFill="1" applyBorder="1" applyAlignment="1">
      <alignment horizontal="right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64" fontId="10" fillId="2" borderId="6" xfId="2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/>
    <xf numFmtId="0" fontId="7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wrapText="1"/>
    </xf>
    <xf numFmtId="173" fontId="7" fillId="3" borderId="6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/>
    </xf>
    <xf numFmtId="174" fontId="0" fillId="2" borderId="0" xfId="0" applyNumberFormat="1" applyFill="1" applyAlignment="1">
      <alignment horizontal="right"/>
    </xf>
    <xf numFmtId="174" fontId="0" fillId="2" borderId="0" xfId="0" applyNumberFormat="1" applyFill="1" applyAlignment="1">
      <alignment horizontal="left"/>
    </xf>
    <xf numFmtId="167" fontId="0" fillId="0" borderId="0" xfId="0" applyNumberFormat="1"/>
    <xf numFmtId="0" fontId="3" fillId="0" borderId="0" xfId="0" applyFont="1"/>
    <xf numFmtId="174" fontId="3" fillId="0" borderId="0" xfId="0" applyNumberFormat="1" applyFont="1" applyAlignment="1">
      <alignment horizontal="right"/>
    </xf>
    <xf numFmtId="167" fontId="3" fillId="0" borderId="0" xfId="0" applyNumberFormat="1" applyFont="1"/>
    <xf numFmtId="0" fontId="9" fillId="2" borderId="8" xfId="0" applyFont="1" applyFill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9" fillId="0" borderId="7" xfId="0" applyFont="1" applyBorder="1"/>
    <xf numFmtId="0" fontId="20" fillId="0" borderId="2" xfId="0" applyFont="1" applyBorder="1" applyAlignment="1">
      <alignment horizontal="center" vertical="center" wrapText="1"/>
    </xf>
    <xf numFmtId="164" fontId="20" fillId="0" borderId="2" xfId="2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164" fontId="21" fillId="0" borderId="2" xfId="2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9" fillId="0" borderId="9" xfId="0" applyFont="1" applyBorder="1"/>
    <xf numFmtId="0" fontId="21" fillId="0" borderId="6" xfId="0" applyFont="1" applyBorder="1" applyAlignment="1">
      <alignment horizontal="left" vertical="center" wrapText="1"/>
    </xf>
    <xf numFmtId="164" fontId="21" fillId="0" borderId="6" xfId="2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168" fontId="9" fillId="2" borderId="2" xfId="1" applyNumberFormat="1" applyFont="1" applyFill="1" applyBorder="1" applyAlignment="1">
      <alignment horizontal="center" vertical="center"/>
    </xf>
    <xf numFmtId="168" fontId="9" fillId="2" borderId="2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168" fontId="9" fillId="2" borderId="2" xfId="0" applyNumberFormat="1" applyFont="1" applyFill="1" applyBorder="1" applyAlignment="1">
      <alignment horizontal="center" vertical="center"/>
    </xf>
    <xf numFmtId="0" fontId="21" fillId="7" borderId="1" xfId="0" applyFont="1" applyFill="1" applyBorder="1"/>
    <xf numFmtId="0" fontId="21" fillId="0" borderId="1" xfId="0" applyFont="1" applyBorder="1"/>
    <xf numFmtId="3" fontId="21" fillId="0" borderId="3" xfId="0" applyNumberFormat="1" applyFont="1" applyBorder="1"/>
    <xf numFmtId="174" fontId="21" fillId="0" borderId="2" xfId="0" applyNumberFormat="1" applyFont="1" applyBorder="1"/>
    <xf numFmtId="174" fontId="20" fillId="8" borderId="2" xfId="0" applyNumberFormat="1" applyFont="1" applyFill="1" applyBorder="1"/>
    <xf numFmtId="0" fontId="9" fillId="2" borderId="0" xfId="0" applyFont="1" applyFill="1" applyAlignment="1">
      <alignment horizontal="left"/>
    </xf>
    <xf numFmtId="0" fontId="9" fillId="3" borderId="1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2" fillId="0" borderId="0" xfId="0" applyFont="1"/>
    <xf numFmtId="0" fontId="26" fillId="6" borderId="2" xfId="4" applyFont="1" applyFill="1" applyBorder="1"/>
    <xf numFmtId="0" fontId="26" fillId="4" borderId="2" xfId="4" applyFont="1" applyFill="1" applyBorder="1" applyAlignment="1">
      <alignment vertical="center"/>
    </xf>
    <xf numFmtId="0" fontId="27" fillId="0" borderId="2" xfId="4" quotePrefix="1" applyFont="1" applyBorder="1" applyAlignment="1">
      <alignment horizontal="left" vertical="center"/>
    </xf>
    <xf numFmtId="171" fontId="27" fillId="3" borderId="2" xfId="5" applyNumberFormat="1" applyFont="1" applyFill="1" applyBorder="1" applyAlignment="1" applyProtection="1">
      <alignment vertical="center"/>
    </xf>
    <xf numFmtId="171" fontId="27" fillId="0" borderId="2" xfId="5" applyNumberFormat="1" applyFont="1" applyFill="1" applyBorder="1" applyAlignment="1" applyProtection="1">
      <alignment vertical="center"/>
    </xf>
    <xf numFmtId="171" fontId="26" fillId="6" borderId="2" xfId="4" applyNumberFormat="1" applyFont="1" applyFill="1" applyBorder="1"/>
    <xf numFmtId="0" fontId="21" fillId="0" borderId="2" xfId="4" quotePrefix="1" applyFont="1" applyBorder="1" applyAlignment="1">
      <alignment horizontal="left" vertical="center"/>
    </xf>
    <xf numFmtId="171" fontId="18" fillId="3" borderId="2" xfId="5" applyNumberFormat="1" applyFont="1" applyFill="1" applyBorder="1" applyAlignment="1" applyProtection="1">
      <alignment vertical="center"/>
    </xf>
    <xf numFmtId="171" fontId="20" fillId="0" borderId="2" xfId="0" applyNumberFormat="1" applyFont="1" applyBorder="1"/>
    <xf numFmtId="171" fontId="20" fillId="8" borderId="2" xfId="0" applyNumberFormat="1" applyFont="1" applyFill="1" applyBorder="1"/>
    <xf numFmtId="0" fontId="20" fillId="0" borderId="0" xfId="0" applyFont="1"/>
    <xf numFmtId="0" fontId="21" fillId="0" borderId="2" xfId="4" applyFont="1" applyBorder="1" applyAlignment="1">
      <alignment horizontal="left" vertical="center"/>
    </xf>
    <xf numFmtId="171" fontId="21" fillId="3" borderId="2" xfId="5" applyNumberFormat="1" applyFont="1" applyFill="1" applyBorder="1" applyAlignment="1" applyProtection="1">
      <alignment vertical="center"/>
    </xf>
    <xf numFmtId="0" fontId="24" fillId="4" borderId="2" xfId="4" applyFont="1" applyFill="1" applyBorder="1" applyAlignment="1">
      <alignment vertical="center"/>
    </xf>
    <xf numFmtId="171" fontId="24" fillId="6" borderId="2" xfId="5" applyNumberFormat="1" applyFont="1" applyFill="1" applyBorder="1" applyAlignment="1" applyProtection="1">
      <alignment vertical="center"/>
    </xf>
    <xf numFmtId="168" fontId="21" fillId="0" borderId="2" xfId="5" applyNumberFormat="1" applyFont="1" applyFill="1" applyBorder="1" applyAlignment="1" applyProtection="1">
      <alignment vertical="center"/>
    </xf>
    <xf numFmtId="168" fontId="21" fillId="3" borderId="2" xfId="5" applyNumberFormat="1" applyFont="1" applyFill="1" applyBorder="1" applyAlignment="1" applyProtection="1">
      <alignment vertical="center"/>
    </xf>
    <xf numFmtId="0" fontId="20" fillId="0" borderId="2" xfId="0" applyFont="1" applyBorder="1"/>
    <xf numFmtId="0" fontId="21" fillId="0" borderId="2" xfId="4" applyFont="1" applyBorder="1" applyAlignment="1">
      <alignment vertical="center"/>
    </xf>
    <xf numFmtId="0" fontId="9" fillId="0" borderId="2" xfId="0" applyFont="1" applyBorder="1"/>
    <xf numFmtId="0" fontId="18" fillId="0" borderId="2" xfId="7" applyFont="1" applyBorder="1" applyAlignment="1">
      <alignment horizontal="left" vertical="center"/>
    </xf>
    <xf numFmtId="172" fontId="18" fillId="0" borderId="2" xfId="6" applyNumberFormat="1" applyFont="1" applyFill="1" applyBorder="1" applyAlignment="1">
      <alignment horizontal="center" vertical="center"/>
    </xf>
    <xf numFmtId="168" fontId="18" fillId="8" borderId="2" xfId="1" applyNumberFormat="1" applyFont="1" applyFill="1" applyBorder="1" applyAlignment="1">
      <alignment horizontal="right"/>
    </xf>
    <xf numFmtId="0" fontId="18" fillId="0" borderId="2" xfId="7" applyFont="1" applyBorder="1" applyAlignment="1">
      <alignment horizontal="left"/>
    </xf>
    <xf numFmtId="172" fontId="18" fillId="0" borderId="2" xfId="6" applyNumberFormat="1" applyFont="1" applyFill="1" applyBorder="1" applyAlignment="1">
      <alignment vertical="center"/>
    </xf>
    <xf numFmtId="0" fontId="20" fillId="0" borderId="0" xfId="0" applyFont="1" applyAlignment="1">
      <alignment horizontal="right"/>
    </xf>
    <xf numFmtId="0" fontId="21" fillId="0" borderId="2" xfId="0" applyFont="1" applyBorder="1"/>
    <xf numFmtId="3" fontId="21" fillId="0" borderId="2" xfId="0" applyNumberFormat="1" applyFont="1" applyBorder="1"/>
    <xf numFmtId="174" fontId="21" fillId="0" borderId="2" xfId="0" applyNumberFormat="1" applyFont="1" applyBorder="1" applyAlignment="1">
      <alignment horizontal="right"/>
    </xf>
    <xf numFmtId="174" fontId="20" fillId="9" borderId="2" xfId="0" applyNumberFormat="1" applyFont="1" applyFill="1" applyBorder="1"/>
    <xf numFmtId="174" fontId="20" fillId="8" borderId="2" xfId="0" applyNumberFormat="1" applyFont="1" applyFill="1" applyBorder="1" applyAlignment="1">
      <alignment horizontal="left"/>
    </xf>
    <xf numFmtId="0" fontId="18" fillId="0" borderId="2" xfId="0" applyFont="1" applyBorder="1"/>
    <xf numFmtId="0" fontId="21" fillId="0" borderId="6" xfId="0" applyFont="1" applyBorder="1"/>
    <xf numFmtId="174" fontId="21" fillId="0" borderId="6" xfId="0" applyNumberFormat="1" applyFont="1" applyBorder="1" applyAlignment="1">
      <alignment horizontal="right"/>
    </xf>
    <xf numFmtId="174" fontId="20" fillId="8" borderId="6" xfId="0" applyNumberFormat="1" applyFont="1" applyFill="1" applyBorder="1" applyAlignment="1">
      <alignment horizontal="left"/>
    </xf>
    <xf numFmtId="0" fontId="0" fillId="0" borderId="2" xfId="0" applyBorder="1"/>
    <xf numFmtId="0" fontId="6" fillId="10" borderId="2" xfId="0" applyFont="1" applyFill="1" applyBorder="1" applyAlignment="1">
      <alignment horizontal="center"/>
    </xf>
    <xf numFmtId="174" fontId="6" fillId="10" borderId="2" xfId="0" applyNumberFormat="1" applyFont="1" applyFill="1" applyBorder="1" applyAlignment="1">
      <alignment horizontal="center"/>
    </xf>
    <xf numFmtId="174" fontId="0" fillId="0" borderId="2" xfId="0" applyNumberFormat="1" applyBorder="1"/>
    <xf numFmtId="174" fontId="0" fillId="0" borderId="0" xfId="0" applyNumberFormat="1"/>
    <xf numFmtId="0" fontId="6" fillId="10" borderId="2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8" fillId="10" borderId="7" xfId="0" applyFont="1" applyFill="1" applyBorder="1"/>
    <xf numFmtId="0" fontId="13" fillId="10" borderId="2" xfId="0" applyFont="1" applyFill="1" applyBorder="1" applyAlignment="1">
      <alignment horizontal="center" vertical="center" wrapText="1"/>
    </xf>
    <xf numFmtId="164" fontId="13" fillId="10" borderId="2" xfId="2" applyFont="1" applyFill="1" applyBorder="1" applyAlignment="1">
      <alignment horizontal="left" vertical="center" wrapText="1"/>
    </xf>
    <xf numFmtId="0" fontId="19" fillId="10" borderId="2" xfId="0" applyFont="1" applyFill="1" applyBorder="1" applyAlignment="1">
      <alignment horizontal="center" vertical="center" wrapText="1"/>
    </xf>
    <xf numFmtId="164" fontId="13" fillId="10" borderId="2" xfId="2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/>
    </xf>
    <xf numFmtId="168" fontId="8" fillId="10" borderId="2" xfId="0" applyNumberFormat="1" applyFont="1" applyFill="1" applyBorder="1" applyAlignment="1">
      <alignment horizontal="center" vertical="center"/>
    </xf>
    <xf numFmtId="168" fontId="13" fillId="10" borderId="2" xfId="0" applyNumberFormat="1" applyFont="1" applyFill="1" applyBorder="1" applyAlignment="1">
      <alignment horizontal="center" vertical="center" wrapText="1"/>
    </xf>
    <xf numFmtId="0" fontId="8" fillId="10" borderId="9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vertical="center"/>
    </xf>
    <xf numFmtId="168" fontId="8" fillId="10" borderId="2" xfId="0" applyNumberFormat="1" applyFont="1" applyFill="1" applyBorder="1" applyAlignment="1">
      <alignment vertical="center"/>
    </xf>
    <xf numFmtId="0" fontId="15" fillId="10" borderId="1" xfId="0" applyFont="1" applyFill="1" applyBorder="1"/>
    <xf numFmtId="0" fontId="15" fillId="10" borderId="1" xfId="0" applyFont="1" applyFill="1" applyBorder="1" applyAlignment="1">
      <alignment wrapText="1"/>
    </xf>
    <xf numFmtId="0" fontId="15" fillId="10" borderId="3" xfId="0" applyFont="1" applyFill="1" applyBorder="1"/>
    <xf numFmtId="167" fontId="15" fillId="10" borderId="2" xfId="0" applyNumberFormat="1" applyFont="1" applyFill="1" applyBorder="1"/>
    <xf numFmtId="167" fontId="15" fillId="10" borderId="2" xfId="0" applyNumberFormat="1" applyFont="1" applyFill="1" applyBorder="1" applyAlignment="1">
      <alignment wrapText="1"/>
    </xf>
    <xf numFmtId="0" fontId="8" fillId="10" borderId="2" xfId="0" applyFont="1" applyFill="1" applyBorder="1" applyAlignment="1">
      <alignment horizontal="center"/>
    </xf>
    <xf numFmtId="0" fontId="15" fillId="9" borderId="2" xfId="0" applyFont="1" applyFill="1" applyBorder="1" applyAlignment="1">
      <alignment wrapText="1"/>
    </xf>
    <xf numFmtId="0" fontId="15" fillId="9" borderId="2" xfId="0" applyFont="1" applyFill="1" applyBorder="1"/>
    <xf numFmtId="174" fontId="15" fillId="9" borderId="2" xfId="0" applyNumberFormat="1" applyFont="1" applyFill="1" applyBorder="1" applyAlignment="1">
      <alignment horizontal="right"/>
    </xf>
    <xf numFmtId="174" fontId="15" fillId="9" borderId="2" xfId="0" applyNumberFormat="1" applyFont="1" applyFill="1" applyBorder="1" applyAlignment="1">
      <alignment horizontal="center" wrapText="1"/>
    </xf>
    <xf numFmtId="174" fontId="6" fillId="10" borderId="2" xfId="0" applyNumberFormat="1" applyFont="1" applyFill="1" applyBorder="1" applyAlignment="1">
      <alignment horizontal="center" wrapText="1"/>
    </xf>
    <xf numFmtId="0" fontId="24" fillId="10" borderId="2" xfId="4" applyFont="1" applyFill="1" applyBorder="1" applyAlignment="1">
      <alignment vertical="center"/>
    </xf>
    <xf numFmtId="0" fontId="15" fillId="10" borderId="2" xfId="0" applyFont="1" applyFill="1" applyBorder="1" applyAlignment="1">
      <alignment horizontal="center"/>
    </xf>
    <xf numFmtId="0" fontId="8" fillId="10" borderId="2" xfId="0" applyFont="1" applyFill="1" applyBorder="1"/>
    <xf numFmtId="0" fontId="15" fillId="10" borderId="2" xfId="0" applyFont="1" applyFill="1" applyBorder="1" applyAlignment="1">
      <alignment wrapText="1"/>
    </xf>
    <xf numFmtId="0" fontId="15" fillId="10" borderId="2" xfId="0" applyFont="1" applyFill="1" applyBorder="1"/>
    <xf numFmtId="174" fontId="15" fillId="10" borderId="2" xfId="0" applyNumberFormat="1" applyFont="1" applyFill="1" applyBorder="1" applyAlignment="1">
      <alignment horizontal="right"/>
    </xf>
    <xf numFmtId="168" fontId="8" fillId="10" borderId="2" xfId="0" applyNumberFormat="1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wrapText="1"/>
    </xf>
    <xf numFmtId="168" fontId="8" fillId="10" borderId="2" xfId="0" applyNumberFormat="1" applyFont="1" applyFill="1" applyBorder="1" applyAlignment="1">
      <alignment horizontal="center" wrapText="1"/>
    </xf>
    <xf numFmtId="173" fontId="30" fillId="10" borderId="2" xfId="0" applyNumberFormat="1" applyFont="1" applyFill="1" applyBorder="1" applyAlignment="1">
      <alignment horizontal="center" vertical="center" wrapText="1"/>
    </xf>
    <xf numFmtId="0" fontId="31" fillId="10" borderId="2" xfId="0" applyFont="1" applyFill="1" applyBorder="1" applyAlignment="1">
      <alignment horizontal="center"/>
    </xf>
    <xf numFmtId="173" fontId="31" fillId="10" borderId="2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left"/>
    </xf>
    <xf numFmtId="0" fontId="16" fillId="10" borderId="2" xfId="0" applyFont="1" applyFill="1" applyBorder="1" applyAlignment="1">
      <alignment horizontal="center" wrapText="1"/>
    </xf>
    <xf numFmtId="169" fontId="9" fillId="2" borderId="2" xfId="1" applyNumberFormat="1" applyFont="1" applyFill="1" applyBorder="1" applyAlignment="1">
      <alignment horizontal="center" vertical="center"/>
    </xf>
    <xf numFmtId="169" fontId="9" fillId="2" borderId="2" xfId="1" applyNumberFormat="1" applyFont="1" applyFill="1" applyBorder="1" applyAlignment="1">
      <alignment horizontal="center"/>
    </xf>
    <xf numFmtId="171" fontId="24" fillId="10" borderId="2" xfId="5" applyNumberFormat="1" applyFont="1" applyFill="1" applyBorder="1" applyAlignment="1">
      <alignment horizontal="center" vertical="center" wrapText="1"/>
    </xf>
    <xf numFmtId="0" fontId="8" fillId="0" borderId="7" xfId="0" applyFont="1" applyBorder="1"/>
    <xf numFmtId="0" fontId="13" fillId="0" borderId="2" xfId="0" applyFont="1" applyBorder="1" applyAlignment="1">
      <alignment horizontal="center" vertical="center" wrapText="1"/>
    </xf>
    <xf numFmtId="164" fontId="13" fillId="0" borderId="2" xfId="2" applyFont="1" applyFill="1" applyBorder="1" applyAlignment="1">
      <alignment horizontal="left" vertical="center" wrapText="1"/>
    </xf>
    <xf numFmtId="0" fontId="34" fillId="0" borderId="2" xfId="0" applyFont="1" applyBorder="1" applyAlignment="1">
      <alignment vertical="center" wrapText="1"/>
    </xf>
    <xf numFmtId="0" fontId="36" fillId="0" borderId="2" xfId="0" applyFont="1" applyBorder="1" applyAlignment="1">
      <alignment vertical="center"/>
    </xf>
    <xf numFmtId="0" fontId="22" fillId="0" borderId="6" xfId="0" applyFont="1" applyBorder="1" applyAlignment="1">
      <alignment vertical="center" wrapText="1"/>
    </xf>
    <xf numFmtId="0" fontId="37" fillId="0" borderId="0" xfId="0" applyFont="1"/>
    <xf numFmtId="0" fontId="38" fillId="0" borderId="0" xfId="0" applyFont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168" fontId="8" fillId="10" borderId="6" xfId="0" applyNumberFormat="1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wrapText="1"/>
    </xf>
    <xf numFmtId="0" fontId="0" fillId="2" borderId="0" xfId="0" applyFill="1" applyAlignment="1">
      <alignment horizontal="left" wrapText="1"/>
    </xf>
    <xf numFmtId="0" fontId="39" fillId="0" borderId="0" xfId="0" applyFont="1"/>
    <xf numFmtId="0" fontId="23" fillId="10" borderId="2" xfId="0" applyFont="1" applyFill="1" applyBorder="1" applyAlignment="1">
      <alignment horizontal="center" wrapText="1"/>
    </xf>
    <xf numFmtId="0" fontId="13" fillId="10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164" fontId="20" fillId="0" borderId="6" xfId="2" applyFont="1" applyFill="1" applyBorder="1" applyAlignment="1">
      <alignment horizontal="left" vertical="center" wrapText="1"/>
    </xf>
    <xf numFmtId="171" fontId="28" fillId="3" borderId="2" xfId="5" applyNumberFormat="1" applyFont="1" applyFill="1" applyBorder="1" applyAlignment="1" applyProtection="1">
      <alignment vertical="center"/>
    </xf>
    <xf numFmtId="0" fontId="24" fillId="4" borderId="5" xfId="4" applyFont="1" applyFill="1" applyBorder="1" applyAlignment="1">
      <alignment vertical="center"/>
    </xf>
    <xf numFmtId="168" fontId="21" fillId="3" borderId="5" xfId="5" applyNumberFormat="1" applyFont="1" applyFill="1" applyBorder="1" applyAlignment="1" applyProtection="1">
      <alignment vertical="center"/>
    </xf>
    <xf numFmtId="171" fontId="20" fillId="0" borderId="5" xfId="0" applyNumberFormat="1" applyFont="1" applyBorder="1"/>
    <xf numFmtId="171" fontId="20" fillId="8" borderId="5" xfId="0" applyNumberFormat="1" applyFont="1" applyFill="1" applyBorder="1"/>
    <xf numFmtId="0" fontId="9" fillId="2" borderId="7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wrapText="1"/>
    </xf>
    <xf numFmtId="0" fontId="0" fillId="0" borderId="6" xfId="0" applyBorder="1"/>
    <xf numFmtId="0" fontId="0" fillId="0" borderId="6" xfId="0" applyBorder="1" applyAlignment="1">
      <alignment horizontal="center" wrapText="1"/>
    </xf>
    <xf numFmtId="174" fontId="0" fillId="0" borderId="6" xfId="0" applyNumberFormat="1" applyBorder="1"/>
    <xf numFmtId="0" fontId="9" fillId="0" borderId="2" xfId="0" applyFont="1" applyBorder="1" applyAlignment="1">
      <alignment horizontal="center" vertical="center"/>
    </xf>
    <xf numFmtId="164" fontId="9" fillId="0" borderId="2" xfId="2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/>
    </xf>
    <xf numFmtId="173" fontId="31" fillId="10" borderId="2" xfId="0" applyNumberFormat="1" applyFont="1" applyFill="1" applyBorder="1" applyAlignment="1">
      <alignment horizontal="center" wrapText="1"/>
    </xf>
    <xf numFmtId="174" fontId="8" fillId="10" borderId="2" xfId="0" applyNumberFormat="1" applyFont="1" applyFill="1" applyBorder="1" applyAlignment="1">
      <alignment horizontal="right"/>
    </xf>
    <xf numFmtId="174" fontId="13" fillId="10" borderId="2" xfId="0" applyNumberFormat="1" applyFont="1" applyFill="1" applyBorder="1" applyAlignment="1">
      <alignment horizontal="right" vertical="center" wrapText="1"/>
    </xf>
    <xf numFmtId="174" fontId="9" fillId="0" borderId="2" xfId="1" applyNumberFormat="1" applyFont="1" applyFill="1" applyBorder="1" applyAlignment="1">
      <alignment horizontal="right"/>
    </xf>
    <xf numFmtId="174" fontId="9" fillId="8" borderId="2" xfId="1" applyNumberFormat="1" applyFont="1" applyFill="1" applyBorder="1" applyAlignment="1">
      <alignment horizontal="right"/>
    </xf>
    <xf numFmtId="174" fontId="9" fillId="0" borderId="10" xfId="1" applyNumberFormat="1" applyFont="1" applyFill="1" applyBorder="1" applyAlignment="1">
      <alignment horizontal="right"/>
    </xf>
    <xf numFmtId="174" fontId="9" fillId="0" borderId="9" xfId="1" applyNumberFormat="1" applyFont="1" applyFill="1" applyBorder="1" applyAlignment="1">
      <alignment horizontal="right"/>
    </xf>
    <xf numFmtId="174" fontId="9" fillId="0" borderId="11" xfId="1" applyNumberFormat="1" applyFont="1" applyFill="1" applyBorder="1" applyAlignment="1">
      <alignment horizontal="right"/>
    </xf>
    <xf numFmtId="174" fontId="9" fillId="0" borderId="7" xfId="1" applyNumberFormat="1" applyFont="1" applyFill="1" applyBorder="1" applyAlignment="1">
      <alignment horizontal="right"/>
    </xf>
    <xf numFmtId="174" fontId="9" fillId="0" borderId="5" xfId="1" applyNumberFormat="1" applyFont="1" applyFill="1" applyBorder="1" applyAlignment="1">
      <alignment horizontal="right"/>
    </xf>
    <xf numFmtId="174" fontId="9" fillId="0" borderId="6" xfId="1" applyNumberFormat="1" applyFont="1" applyFill="1" applyBorder="1" applyAlignment="1">
      <alignment horizontal="right"/>
    </xf>
    <xf numFmtId="174" fontId="9" fillId="8" borderId="6" xfId="1" applyNumberFormat="1" applyFont="1" applyFill="1" applyBorder="1" applyAlignment="1">
      <alignment horizontal="right"/>
    </xf>
    <xf numFmtId="174" fontId="6" fillId="2" borderId="0" xfId="1" applyNumberFormat="1" applyFont="1" applyFill="1" applyBorder="1" applyAlignment="1">
      <alignment horizontal="right"/>
    </xf>
    <xf numFmtId="174" fontId="5" fillId="2" borderId="0" xfId="1" applyNumberFormat="1" applyFont="1" applyFill="1" applyBorder="1" applyAlignment="1">
      <alignment horizontal="right"/>
    </xf>
    <xf numFmtId="174" fontId="9" fillId="2" borderId="0" xfId="0" applyNumberFormat="1" applyFont="1" applyFill="1" applyAlignment="1">
      <alignment horizontal="right"/>
    </xf>
    <xf numFmtId="164" fontId="9" fillId="0" borderId="0" xfId="0" applyNumberFormat="1" applyFont="1"/>
    <xf numFmtId="167" fontId="9" fillId="0" borderId="0" xfId="0" applyNumberFormat="1" applyFont="1"/>
    <xf numFmtId="167" fontId="9" fillId="2" borderId="0" xfId="0" applyNumberFormat="1" applyFont="1" applyFill="1"/>
    <xf numFmtId="0" fontId="8" fillId="10" borderId="7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174" fontId="9" fillId="2" borderId="2" xfId="1" applyNumberFormat="1" applyFont="1" applyFill="1" applyBorder="1" applyAlignment="1">
      <alignment horizontal="right" vertical="center"/>
    </xf>
    <xf numFmtId="0" fontId="9" fillId="2" borderId="7" xfId="0" applyFont="1" applyFill="1" applyBorder="1"/>
    <xf numFmtId="0" fontId="33" fillId="2" borderId="2" xfId="0" applyFont="1" applyFill="1" applyBorder="1" applyAlignment="1">
      <alignment horizontal="left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vertical="center" wrapText="1"/>
    </xf>
    <xf numFmtId="164" fontId="33" fillId="2" borderId="2" xfId="2" applyFont="1" applyFill="1" applyBorder="1" applyAlignment="1">
      <alignment horizontal="left" vertical="center" wrapText="1"/>
    </xf>
    <xf numFmtId="167" fontId="20" fillId="11" borderId="2" xfId="2" applyNumberFormat="1" applyFont="1" applyFill="1" applyBorder="1" applyAlignment="1">
      <alignment horizontal="left"/>
    </xf>
    <xf numFmtId="164" fontId="20" fillId="11" borderId="2" xfId="2" applyFont="1" applyFill="1" applyBorder="1" applyAlignment="1">
      <alignment horizontal="left"/>
    </xf>
    <xf numFmtId="164" fontId="20" fillId="11" borderId="6" xfId="2" applyFont="1" applyFill="1" applyBorder="1" applyAlignment="1">
      <alignment horizontal="left"/>
    </xf>
    <xf numFmtId="0" fontId="7" fillId="0" borderId="5" xfId="0" applyFont="1" applyBorder="1" applyAlignment="1">
      <alignment horizontal="center" wrapText="1"/>
    </xf>
    <xf numFmtId="0" fontId="7" fillId="0" borderId="5" xfId="0" applyFont="1" applyBorder="1" applyAlignment="1">
      <alignment wrapText="1"/>
    </xf>
    <xf numFmtId="173" fontId="7" fillId="0" borderId="5" xfId="0" applyNumberFormat="1" applyFont="1" applyBorder="1" applyAlignment="1">
      <alignment horizontal="center" wrapText="1"/>
    </xf>
    <xf numFmtId="173" fontId="7" fillId="11" borderId="5" xfId="0" applyNumberFormat="1" applyFont="1" applyFill="1" applyBorder="1" applyAlignment="1">
      <alignment horizontal="center" wrapText="1"/>
    </xf>
    <xf numFmtId="173" fontId="17" fillId="11" borderId="5" xfId="0" applyNumberFormat="1" applyFont="1" applyFill="1" applyBorder="1" applyAlignment="1">
      <alignment horizontal="center" wrapText="1"/>
    </xf>
    <xf numFmtId="173" fontId="17" fillId="11" borderId="2" xfId="0" applyNumberFormat="1" applyFont="1" applyFill="1" applyBorder="1" applyAlignment="1">
      <alignment horizontal="center" wrapText="1"/>
    </xf>
    <xf numFmtId="173" fontId="17" fillId="11" borderId="6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9" fillId="11" borderId="2" xfId="2" applyFont="1" applyFill="1" applyBorder="1" applyAlignment="1">
      <alignment horizontal="right" vertical="center"/>
    </xf>
    <xf numFmtId="164" fontId="9" fillId="11" borderId="2" xfId="2" applyFont="1" applyFill="1" applyBorder="1" applyAlignment="1">
      <alignment horizontal="center" vertical="center"/>
    </xf>
    <xf numFmtId="169" fontId="9" fillId="11" borderId="2" xfId="1" applyNumberFormat="1" applyFont="1" applyFill="1" applyBorder="1" applyAlignment="1">
      <alignment horizontal="center"/>
    </xf>
    <xf numFmtId="168" fontId="9" fillId="11" borderId="2" xfId="1" applyNumberFormat="1" applyFont="1" applyFill="1" applyBorder="1" applyAlignment="1">
      <alignment horizontal="center"/>
    </xf>
    <xf numFmtId="174" fontId="0" fillId="11" borderId="2" xfId="0" applyNumberFormat="1" applyFill="1" applyBorder="1"/>
    <xf numFmtId="174" fontId="0" fillId="11" borderId="6" xfId="0" applyNumberFormat="1" applyFill="1" applyBorder="1"/>
    <xf numFmtId="0" fontId="9" fillId="0" borderId="2" xfId="0" applyFont="1" applyBorder="1" applyAlignment="1">
      <alignment horizontal="center"/>
    </xf>
    <xf numFmtId="169" fontId="9" fillId="0" borderId="2" xfId="1" applyNumberFormat="1" applyFont="1" applyFill="1" applyBorder="1" applyAlignment="1">
      <alignment horizontal="center" vertical="center"/>
    </xf>
    <xf numFmtId="169" fontId="9" fillId="0" borderId="2" xfId="1" applyNumberFormat="1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169" fontId="9" fillId="2" borderId="6" xfId="1" applyNumberFormat="1" applyFont="1" applyFill="1" applyBorder="1" applyAlignment="1">
      <alignment horizontal="center" vertical="center"/>
    </xf>
    <xf numFmtId="169" fontId="9" fillId="2" borderId="6" xfId="1" applyNumberFormat="1" applyFont="1" applyFill="1" applyBorder="1" applyAlignment="1">
      <alignment horizontal="center"/>
    </xf>
    <xf numFmtId="169" fontId="9" fillId="11" borderId="6" xfId="1" applyNumberFormat="1" applyFont="1" applyFill="1" applyBorder="1" applyAlignment="1">
      <alignment horizontal="center"/>
    </xf>
    <xf numFmtId="174" fontId="9" fillId="2" borderId="6" xfId="1" applyNumberFormat="1" applyFont="1" applyFill="1" applyBorder="1" applyAlignment="1">
      <alignment horizontal="right" vertical="center"/>
    </xf>
    <xf numFmtId="174" fontId="9" fillId="2" borderId="12" xfId="1" applyNumberFormat="1" applyFont="1" applyFill="1" applyBorder="1" applyAlignment="1">
      <alignment horizontal="right" vertical="center"/>
    </xf>
    <xf numFmtId="174" fontId="9" fillId="3" borderId="2" xfId="1" applyNumberFormat="1" applyFont="1" applyFill="1" applyBorder="1" applyAlignment="1">
      <alignment horizontal="right" vertical="center"/>
    </xf>
    <xf numFmtId="174" fontId="9" fillId="2" borderId="5" xfId="1" applyNumberFormat="1" applyFont="1" applyFill="1" applyBorder="1" applyAlignment="1">
      <alignment horizontal="right" vertical="center"/>
    </xf>
    <xf numFmtId="174" fontId="0" fillId="2" borderId="0" xfId="1" applyNumberFormat="1" applyFont="1" applyFill="1" applyBorder="1" applyAlignment="1">
      <alignment horizontal="right" vertical="center"/>
    </xf>
    <xf numFmtId="0" fontId="9" fillId="0" borderId="6" xfId="0" applyFont="1" applyBorder="1"/>
    <xf numFmtId="0" fontId="18" fillId="0" borderId="6" xfId="7" applyFont="1" applyBorder="1" applyAlignment="1">
      <alignment horizontal="left" vertical="center"/>
    </xf>
    <xf numFmtId="172" fontId="18" fillId="0" borderId="6" xfId="6" applyNumberFormat="1" applyFont="1" applyFill="1" applyBorder="1" applyAlignment="1">
      <alignment horizontal="center" vertical="center"/>
    </xf>
    <xf numFmtId="168" fontId="18" fillId="8" borderId="6" xfId="1" applyNumberFormat="1" applyFont="1" applyFill="1" applyBorder="1" applyAlignment="1">
      <alignment horizontal="right"/>
    </xf>
    <xf numFmtId="167" fontId="18" fillId="0" borderId="2" xfId="1" applyNumberFormat="1" applyFont="1" applyFill="1" applyBorder="1" applyAlignment="1">
      <alignment horizontal="center" vertical="center"/>
    </xf>
    <xf numFmtId="167" fontId="18" fillId="0" borderId="6" xfId="1" applyNumberFormat="1" applyFont="1" applyFill="1" applyBorder="1" applyAlignment="1">
      <alignment horizontal="center" vertical="center"/>
    </xf>
    <xf numFmtId="167" fontId="20" fillId="0" borderId="2" xfId="0" applyNumberFormat="1" applyFont="1" applyBorder="1"/>
    <xf numFmtId="167" fontId="20" fillId="0" borderId="0" xfId="0" applyNumberFormat="1" applyFont="1"/>
    <xf numFmtId="167" fontId="4" fillId="0" borderId="0" xfId="0" applyNumberFormat="1" applyFont="1"/>
    <xf numFmtId="167" fontId="18" fillId="0" borderId="5" xfId="6" applyNumberFormat="1" applyFont="1" applyFill="1" applyBorder="1" applyAlignment="1">
      <alignment horizontal="center" vertical="center"/>
    </xf>
    <xf numFmtId="167" fontId="18" fillId="0" borderId="2" xfId="6" applyNumberFormat="1" applyFont="1" applyFill="1" applyBorder="1" applyAlignment="1">
      <alignment horizontal="center" vertical="center"/>
    </xf>
    <xf numFmtId="167" fontId="18" fillId="0" borderId="6" xfId="6" applyNumberFormat="1" applyFont="1" applyFill="1" applyBorder="1" applyAlignment="1">
      <alignment horizontal="center" vertical="center"/>
    </xf>
    <xf numFmtId="167" fontId="18" fillId="0" borderId="2" xfId="6" applyNumberFormat="1" applyFont="1" applyFill="1" applyBorder="1" applyAlignment="1">
      <alignment vertical="center"/>
    </xf>
    <xf numFmtId="0" fontId="18" fillId="0" borderId="0" xfId="7" applyFont="1" applyAlignment="1">
      <alignment horizontal="left"/>
    </xf>
    <xf numFmtId="168" fontId="18" fillId="8" borderId="0" xfId="1" applyNumberFormat="1" applyFont="1" applyFill="1" applyBorder="1" applyAlignment="1">
      <alignment horizontal="right"/>
    </xf>
    <xf numFmtId="174" fontId="9" fillId="8" borderId="7" xfId="1" applyNumberFormat="1" applyFont="1" applyFill="1" applyBorder="1" applyAlignment="1">
      <alignment horizontal="right"/>
    </xf>
    <xf numFmtId="174" fontId="9" fillId="8" borderId="10" xfId="1" applyNumberFormat="1" applyFont="1" applyFill="1" applyBorder="1" applyAlignment="1">
      <alignment horizontal="right"/>
    </xf>
    <xf numFmtId="174" fontId="9" fillId="8" borderId="9" xfId="1" applyNumberFormat="1" applyFont="1" applyFill="1" applyBorder="1" applyAlignment="1">
      <alignment horizontal="right"/>
    </xf>
    <xf numFmtId="174" fontId="13" fillId="8" borderId="2" xfId="0" applyNumberFormat="1" applyFont="1" applyFill="1" applyBorder="1" applyAlignment="1">
      <alignment horizontal="right" vertical="center" wrapText="1"/>
    </xf>
    <xf numFmtId="174" fontId="9" fillId="8" borderId="5" xfId="1" applyNumberFormat="1" applyFont="1" applyFill="1" applyBorder="1" applyAlignment="1">
      <alignment horizontal="right"/>
    </xf>
    <xf numFmtId="0" fontId="20" fillId="0" borderId="5" xfId="0" applyFont="1" applyBorder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11" fillId="0" borderId="11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25" fillId="5" borderId="2" xfId="4" quotePrefix="1" applyFont="1" applyFill="1" applyBorder="1" applyAlignment="1">
      <alignment horizontal="center" vertical="center"/>
    </xf>
    <xf numFmtId="0" fontId="29" fillId="10" borderId="2" xfId="0" applyFont="1" applyFill="1" applyBorder="1" applyAlignment="1">
      <alignment horizontal="right" wrapText="1"/>
    </xf>
    <xf numFmtId="0" fontId="15" fillId="10" borderId="2" xfId="7" applyFont="1" applyFill="1" applyBorder="1" applyAlignment="1">
      <alignment horizontal="center" vertical="center" wrapText="1"/>
    </xf>
    <xf numFmtId="0" fontId="15" fillId="10" borderId="7" xfId="7" applyFont="1" applyFill="1" applyBorder="1" applyAlignment="1">
      <alignment horizontal="center" vertical="center" wrapText="1"/>
    </xf>
    <xf numFmtId="167" fontId="15" fillId="10" borderId="17" xfId="0" applyNumberFormat="1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left" wrapText="1"/>
    </xf>
    <xf numFmtId="167" fontId="15" fillId="10" borderId="6" xfId="7" applyNumberFormat="1" applyFont="1" applyFill="1" applyBorder="1" applyAlignment="1">
      <alignment horizontal="center" vertical="center" wrapText="1"/>
    </xf>
    <xf numFmtId="167" fontId="15" fillId="10" borderId="5" xfId="7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10" borderId="6" xfId="0" applyFont="1" applyFill="1" applyBorder="1" applyAlignment="1">
      <alignment horizontal="center"/>
    </xf>
    <xf numFmtId="0" fontId="8" fillId="10" borderId="5" xfId="0" applyFont="1" applyFill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8" borderId="2" xfId="0" applyFont="1" applyFill="1" applyBorder="1"/>
    <xf numFmtId="171" fontId="1" fillId="8" borderId="2" xfId="0" applyNumberFormat="1" applyFont="1" applyFill="1" applyBorder="1"/>
    <xf numFmtId="171" fontId="1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/>
    <xf numFmtId="174" fontId="1" fillId="0" borderId="0" xfId="0" applyNumberFormat="1" applyFont="1" applyAlignment="1">
      <alignment horizontal="right"/>
    </xf>
  </cellXfs>
  <cellStyles count="8">
    <cellStyle name="Currency 2" xfId="5" xr:uid="{6129D16B-EA2E-44AC-B829-6CB3EE91BB4F}"/>
    <cellStyle name="Millares" xfId="6" builtinId="3"/>
    <cellStyle name="Moneda" xfId="1" builtinId="4"/>
    <cellStyle name="Moneda [0]" xfId="2" builtinId="7"/>
    <cellStyle name="Moneda [0] 2" xfId="3" xr:uid="{09BEA7C3-8A5F-42DB-B0C5-404A57756292}"/>
    <cellStyle name="Normal" xfId="0" builtinId="0"/>
    <cellStyle name="Normal 2" xfId="7" xr:uid="{C31A558E-FF3B-46B5-9803-F00CCA2F0F9D}"/>
    <cellStyle name="Normal 4" xfId="4" xr:uid="{478A5A23-14BD-4409-ADC7-39445D242B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342900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1C2B06-06ED-498A-9941-B08E839B5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14825" cy="11906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2</xdr:col>
      <xdr:colOff>857250</xdr:colOff>
      <xdr:row>6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6FADD0-D831-4DD0-A57E-EDFB47C8EC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" y="28575"/>
          <a:ext cx="4314825" cy="11906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3</xdr:col>
      <xdr:colOff>276225</xdr:colOff>
      <xdr:row>6</xdr:row>
      <xdr:rowOff>123825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B8E1D7D-40D4-4A90-98AE-86FEBD69C7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"/>
          <a:ext cx="4314825" cy="11906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4</xdr:col>
      <xdr:colOff>38100</xdr:colOff>
      <xdr:row>6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6A0FE2-0FA3-4793-8510-A9ED52076B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"/>
          <a:ext cx="4581525" cy="12668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47625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F0B8F8-27BE-4B9D-8111-6E434C5F3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4825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623359B-D332-44B0-B1FC-6451EFEA9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4825" cy="11906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7BFAB7-5285-4F2C-81C2-912228819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4825" cy="1190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257175</xdr:colOff>
      <xdr:row>0</xdr:row>
      <xdr:rowOff>1190625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DDBA09-0F68-4165-A779-1972844C4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4825" cy="1190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6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1C44B2-3BBE-4F1E-AB64-B63D7596E9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4825" cy="1190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2667000</xdr:colOff>
      <xdr:row>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D05CA79-A65D-1329-55A3-AE49C1787B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"/>
          <a:ext cx="4314825" cy="11906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742950</xdr:colOff>
      <xdr:row>6</xdr:row>
      <xdr:rowOff>133350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5885E89-E297-0C41-0EE8-CEF57ED5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648200" cy="12763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447675</xdr:colOff>
      <xdr:row>6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BA30845-4081-4A4D-B4B6-8D9909D74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14825" cy="11906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762000</xdr:colOff>
      <xdr:row>6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0C32F0A-5B9A-444E-9D1E-CE1D2DA3C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4314825" cy="119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89320-D905-47CE-8480-AB14692059D9}">
  <dimension ref="A1:J45"/>
  <sheetViews>
    <sheetView tabSelected="1" topLeftCell="A2" workbookViewId="0">
      <selection activeCell="I8" sqref="I8"/>
    </sheetView>
  </sheetViews>
  <sheetFormatPr defaultColWidth="9.140625" defaultRowHeight="15"/>
  <cols>
    <col min="1" max="1" width="7.42578125" customWidth="1"/>
    <col min="2" max="2" width="38" customWidth="1"/>
    <col min="3" max="3" width="14.140625" customWidth="1"/>
    <col min="4" max="4" width="9.140625" style="173"/>
    <col min="5" max="5" width="18.7109375" customWidth="1"/>
    <col min="6" max="6" width="20.140625" customWidth="1"/>
    <col min="7" max="7" width="21.42578125" customWidth="1"/>
    <col min="8" max="8" width="20.42578125" customWidth="1"/>
    <col min="9" max="9" width="16.85546875" customWidth="1"/>
    <col min="10" max="10" width="12.85546875" style="44" bestFit="1" customWidth="1"/>
  </cols>
  <sheetData>
    <row r="1" spans="1:10">
      <c r="A1" s="281"/>
      <c r="B1" s="281"/>
      <c r="C1" s="281"/>
      <c r="D1" s="281"/>
      <c r="E1" s="281"/>
      <c r="F1" s="281"/>
      <c r="G1" s="281"/>
      <c r="H1" s="281"/>
    </row>
    <row r="2" spans="1:10">
      <c r="A2" s="281"/>
      <c r="B2" s="281"/>
      <c r="C2" s="281"/>
      <c r="D2" s="281"/>
      <c r="E2" s="281"/>
      <c r="F2" s="281"/>
      <c r="G2" s="281"/>
      <c r="H2" s="281"/>
    </row>
    <row r="3" spans="1:10">
      <c r="A3" s="281"/>
      <c r="B3" s="281"/>
      <c r="C3" s="281"/>
      <c r="D3" s="281"/>
      <c r="E3" s="281"/>
      <c r="F3" s="281"/>
      <c r="G3" s="281"/>
      <c r="H3" s="281"/>
    </row>
    <row r="4" spans="1:10">
      <c r="A4" s="281"/>
      <c r="B4" s="281"/>
      <c r="C4" s="281"/>
      <c r="D4" s="281"/>
      <c r="E4" s="281"/>
      <c r="F4" s="281"/>
      <c r="G4" s="281"/>
      <c r="H4" s="281"/>
    </row>
    <row r="5" spans="1:10">
      <c r="A5" s="281"/>
      <c r="B5" s="281"/>
      <c r="C5" s="281"/>
      <c r="D5" s="281"/>
      <c r="E5" s="281"/>
      <c r="F5" s="281"/>
      <c r="G5" s="281"/>
      <c r="H5" s="281"/>
    </row>
    <row r="6" spans="1:10">
      <c r="A6" s="281"/>
      <c r="B6" s="281"/>
      <c r="C6" s="281"/>
      <c r="D6" s="281"/>
      <c r="E6" s="281"/>
      <c r="F6" s="281"/>
      <c r="G6" s="281"/>
      <c r="H6" s="281"/>
    </row>
    <row r="7" spans="1:10">
      <c r="A7" s="282"/>
      <c r="B7" s="281"/>
      <c r="C7" s="281"/>
      <c r="D7" s="281"/>
      <c r="E7" s="281"/>
      <c r="F7" s="281"/>
      <c r="G7" s="281"/>
      <c r="H7" s="281"/>
    </row>
    <row r="8" spans="1:10" s="18" customFormat="1" ht="42.75" customHeight="1">
      <c r="A8" s="124" t="s">
        <v>0</v>
      </c>
      <c r="B8" s="125" t="s">
        <v>1</v>
      </c>
      <c r="C8" s="125" t="s">
        <v>2</v>
      </c>
      <c r="D8" s="183" t="s">
        <v>3</v>
      </c>
      <c r="E8" s="126" t="s">
        <v>4</v>
      </c>
      <c r="F8" s="126" t="s">
        <v>5</v>
      </c>
      <c r="G8" s="127" t="s">
        <v>6</v>
      </c>
      <c r="H8" s="128" t="s">
        <v>7</v>
      </c>
      <c r="J8" s="218"/>
    </row>
    <row r="9" spans="1:10" s="50" customFormat="1" ht="14.25" customHeight="1">
      <c r="A9" s="226" t="s">
        <v>8</v>
      </c>
      <c r="B9" s="227" t="s">
        <v>9</v>
      </c>
      <c r="C9" s="228" t="s">
        <v>10</v>
      </c>
      <c r="D9" s="229">
        <v>2025</v>
      </c>
      <c r="E9" s="230">
        <v>1609000000</v>
      </c>
      <c r="F9" s="230">
        <v>156900000</v>
      </c>
      <c r="G9" s="231">
        <f>+F9*3%</f>
        <v>4707000</v>
      </c>
      <c r="H9" s="232">
        <f t="shared" ref="H9:H11" si="0">+F9-G9</f>
        <v>152193000</v>
      </c>
      <c r="J9" s="219"/>
    </row>
    <row r="10" spans="1:10" s="18" customFormat="1" ht="15.75" customHeight="1">
      <c r="A10" s="166"/>
      <c r="B10" s="167"/>
      <c r="C10" s="167"/>
      <c r="D10" s="169"/>
      <c r="E10" s="168"/>
      <c r="F10" s="168"/>
      <c r="G10" s="231">
        <f t="shared" ref="G10:G37" si="1">+F10*3%</f>
        <v>0</v>
      </c>
      <c r="H10" s="232">
        <f t="shared" si="0"/>
        <v>0</v>
      </c>
      <c r="J10" s="218"/>
    </row>
    <row r="11" spans="1:10" s="18" customFormat="1" ht="13.5">
      <c r="A11" s="52" t="s">
        <v>8</v>
      </c>
      <c r="B11" s="49" t="s">
        <v>11</v>
      </c>
      <c r="C11" s="56" t="s">
        <v>12</v>
      </c>
      <c r="D11" s="57">
        <v>2025</v>
      </c>
      <c r="E11" s="58">
        <v>142900000</v>
      </c>
      <c r="F11" s="54">
        <v>130900000</v>
      </c>
      <c r="G11" s="231">
        <f t="shared" si="1"/>
        <v>3927000</v>
      </c>
      <c r="H11" s="232">
        <f t="shared" si="0"/>
        <v>126973000</v>
      </c>
      <c r="J11" s="218"/>
    </row>
    <row r="12" spans="1:10" s="50" customFormat="1" ht="12.75">
      <c r="A12" s="52"/>
      <c r="B12" s="55"/>
      <c r="C12" s="53"/>
      <c r="D12" s="170"/>
      <c r="E12" s="54"/>
      <c r="F12" s="54"/>
      <c r="G12" s="231">
        <f t="shared" si="1"/>
        <v>0</v>
      </c>
      <c r="H12" s="232"/>
      <c r="J12" s="219"/>
    </row>
    <row r="13" spans="1:10" s="18" customFormat="1" ht="13.5">
      <c r="A13" s="52" t="s">
        <v>8</v>
      </c>
      <c r="B13" s="49" t="s">
        <v>13</v>
      </c>
      <c r="C13" s="56" t="s">
        <v>14</v>
      </c>
      <c r="D13" s="57">
        <v>2025</v>
      </c>
      <c r="E13" s="58">
        <v>204900000</v>
      </c>
      <c r="F13" s="54">
        <v>197400000</v>
      </c>
      <c r="G13" s="231">
        <f t="shared" si="1"/>
        <v>5922000</v>
      </c>
      <c r="H13" s="232">
        <f t="shared" ref="H13" si="2">+F13-G13</f>
        <v>191478000</v>
      </c>
      <c r="I13" s="217"/>
      <c r="J13" s="218"/>
    </row>
    <row r="14" spans="1:10" s="50" customFormat="1" ht="12.75">
      <c r="A14" s="52"/>
      <c r="B14" s="59"/>
      <c r="C14" s="56"/>
      <c r="D14" s="57"/>
      <c r="E14" s="58"/>
      <c r="F14" s="54"/>
      <c r="G14" s="231">
        <f t="shared" si="1"/>
        <v>0</v>
      </c>
      <c r="H14" s="232"/>
      <c r="J14" s="219"/>
    </row>
    <row r="15" spans="1:10" s="18" customFormat="1" ht="13.5">
      <c r="A15" s="52" t="s">
        <v>8</v>
      </c>
      <c r="B15" s="49" t="s">
        <v>15</v>
      </c>
      <c r="C15" s="56" t="s">
        <v>14</v>
      </c>
      <c r="D15" s="57">
        <v>2025</v>
      </c>
      <c r="E15" s="58">
        <v>214900000</v>
      </c>
      <c r="F15" s="58">
        <v>207400000</v>
      </c>
      <c r="G15" s="231">
        <f t="shared" si="1"/>
        <v>6222000</v>
      </c>
      <c r="H15" s="232">
        <f t="shared" ref="H15" si="3">+F15-G15</f>
        <v>201178000</v>
      </c>
      <c r="J15" s="218"/>
    </row>
    <row r="16" spans="1:10" s="50" customFormat="1" ht="12.75">
      <c r="A16" s="52"/>
      <c r="B16" s="59"/>
      <c r="C16" s="56"/>
      <c r="D16" s="57"/>
      <c r="E16" s="58"/>
      <c r="F16" s="54"/>
      <c r="G16" s="231">
        <f t="shared" si="1"/>
        <v>0</v>
      </c>
      <c r="H16" s="232"/>
      <c r="J16" s="219"/>
    </row>
    <row r="17" spans="1:10" s="18" customFormat="1" ht="21.75" customHeight="1">
      <c r="A17" s="52" t="s">
        <v>8</v>
      </c>
      <c r="B17" s="49" t="s">
        <v>16</v>
      </c>
      <c r="C17" s="56" t="s">
        <v>17</v>
      </c>
      <c r="D17" s="57">
        <v>2025</v>
      </c>
      <c r="E17" s="58">
        <v>269900000</v>
      </c>
      <c r="F17" s="58">
        <v>254900000</v>
      </c>
      <c r="G17" s="231">
        <f t="shared" si="1"/>
        <v>7647000</v>
      </c>
      <c r="H17" s="232">
        <f t="shared" ref="H17" si="4">+F17-G17</f>
        <v>247253000</v>
      </c>
      <c r="J17" s="218"/>
    </row>
    <row r="18" spans="1:10" s="50" customFormat="1" ht="12.75">
      <c r="A18" s="52"/>
      <c r="B18" s="49"/>
      <c r="C18" s="56"/>
      <c r="D18" s="57"/>
      <c r="E18" s="58"/>
      <c r="F18" s="54"/>
      <c r="G18" s="231">
        <f t="shared" si="1"/>
        <v>0</v>
      </c>
      <c r="H18" s="232"/>
      <c r="J18" s="219"/>
    </row>
    <row r="19" spans="1:10" s="18" customFormat="1" ht="23.25" customHeight="1">
      <c r="A19" s="52" t="s">
        <v>8</v>
      </c>
      <c r="B19" s="49" t="s">
        <v>18</v>
      </c>
      <c r="C19" s="56" t="s">
        <v>17</v>
      </c>
      <c r="D19" s="57">
        <v>2025</v>
      </c>
      <c r="E19" s="58">
        <v>279900000</v>
      </c>
      <c r="F19" s="58">
        <v>264900000</v>
      </c>
      <c r="G19" s="231">
        <f t="shared" si="1"/>
        <v>7947000</v>
      </c>
      <c r="H19" s="232">
        <f t="shared" ref="H19" si="5">+F19-G19</f>
        <v>256953000</v>
      </c>
      <c r="J19" s="218"/>
    </row>
    <row r="20" spans="1:10" s="18" customFormat="1" ht="13.5">
      <c r="A20" s="52" t="s">
        <v>8</v>
      </c>
      <c r="B20" s="49" t="s">
        <v>19</v>
      </c>
      <c r="C20" s="56" t="s">
        <v>20</v>
      </c>
      <c r="D20" s="57">
        <v>2025</v>
      </c>
      <c r="E20" s="58">
        <v>369900000</v>
      </c>
      <c r="F20" s="58">
        <v>336400000</v>
      </c>
      <c r="G20" s="231">
        <f t="shared" si="1"/>
        <v>10092000</v>
      </c>
      <c r="H20" s="232">
        <f t="shared" ref="H20:H28" si="6">+F20-G20</f>
        <v>326308000</v>
      </c>
      <c r="J20" s="218"/>
    </row>
    <row r="21" spans="1:10" s="50" customFormat="1" ht="12.75">
      <c r="A21" s="52"/>
      <c r="B21" s="59"/>
      <c r="C21" s="56"/>
      <c r="D21" s="57"/>
      <c r="E21" s="58"/>
      <c r="F21" s="54"/>
      <c r="G21" s="231">
        <f t="shared" si="1"/>
        <v>0</v>
      </c>
      <c r="H21" s="232">
        <f t="shared" si="6"/>
        <v>0</v>
      </c>
      <c r="J21" s="219"/>
    </row>
    <row r="22" spans="1:10" s="50" customFormat="1" ht="13.5">
      <c r="A22" s="52" t="s">
        <v>8</v>
      </c>
      <c r="B22" s="59" t="s">
        <v>21</v>
      </c>
      <c r="C22" s="56" t="s">
        <v>22</v>
      </c>
      <c r="D22" s="57">
        <v>2025</v>
      </c>
      <c r="E22" s="58">
        <v>329900000</v>
      </c>
      <c r="F22" s="54">
        <v>329900000</v>
      </c>
      <c r="G22" s="231">
        <f t="shared" si="1"/>
        <v>9897000</v>
      </c>
      <c r="H22" s="232">
        <f t="shared" si="6"/>
        <v>320003000</v>
      </c>
      <c r="J22" s="219"/>
    </row>
    <row r="23" spans="1:10" s="50" customFormat="1" ht="13.5">
      <c r="A23" s="52" t="s">
        <v>8</v>
      </c>
      <c r="B23" s="59" t="s">
        <v>23</v>
      </c>
      <c r="C23" s="56" t="s">
        <v>24</v>
      </c>
      <c r="D23" s="171">
        <v>2025</v>
      </c>
      <c r="E23" s="62">
        <v>369900000</v>
      </c>
      <c r="F23" s="186">
        <v>369900000</v>
      </c>
      <c r="G23" s="231">
        <f t="shared" si="1"/>
        <v>11097000</v>
      </c>
      <c r="H23" s="233">
        <f t="shared" si="6"/>
        <v>358803000</v>
      </c>
      <c r="J23" s="219"/>
    </row>
    <row r="24" spans="1:10" s="50" customFormat="1" ht="13.5">
      <c r="A24" s="52" t="s">
        <v>8</v>
      </c>
      <c r="B24" s="59" t="s">
        <v>25</v>
      </c>
      <c r="C24" s="184" t="s">
        <v>26</v>
      </c>
      <c r="D24" s="57">
        <v>2025</v>
      </c>
      <c r="E24" s="58">
        <v>409900000</v>
      </c>
      <c r="F24" s="54">
        <v>409900000</v>
      </c>
      <c r="G24" s="231">
        <f t="shared" si="1"/>
        <v>12297000</v>
      </c>
      <c r="H24" s="232">
        <f t="shared" si="6"/>
        <v>397603000</v>
      </c>
      <c r="J24" s="219"/>
    </row>
    <row r="25" spans="1:10" s="50" customFormat="1" ht="13.5">
      <c r="A25" s="52" t="s">
        <v>8</v>
      </c>
      <c r="B25" s="59" t="s">
        <v>27</v>
      </c>
      <c r="C25" s="184" t="s">
        <v>26</v>
      </c>
      <c r="D25" s="57">
        <v>2025</v>
      </c>
      <c r="E25" s="58">
        <v>421900000</v>
      </c>
      <c r="F25" s="54">
        <v>399900000</v>
      </c>
      <c r="G25" s="231">
        <f t="shared" si="1"/>
        <v>11997000</v>
      </c>
      <c r="H25" s="232">
        <f t="shared" si="6"/>
        <v>387903000</v>
      </c>
      <c r="J25" s="219"/>
    </row>
    <row r="26" spans="1:10" s="50" customFormat="1" ht="12.75">
      <c r="A26" s="52"/>
      <c r="B26" s="59"/>
      <c r="C26" s="184"/>
      <c r="D26" s="57"/>
      <c r="E26" s="58"/>
      <c r="F26" s="54"/>
      <c r="G26" s="231">
        <f t="shared" si="1"/>
        <v>0</v>
      </c>
      <c r="H26" s="232">
        <f t="shared" si="6"/>
        <v>0</v>
      </c>
      <c r="J26" s="219"/>
    </row>
    <row r="27" spans="1:10" s="50" customFormat="1" ht="13.5">
      <c r="A27" s="52" t="s">
        <v>8</v>
      </c>
      <c r="B27" s="59" t="s">
        <v>28</v>
      </c>
      <c r="C27" s="184" t="s">
        <v>22</v>
      </c>
      <c r="D27" s="57">
        <v>2025</v>
      </c>
      <c r="E27" s="58">
        <v>339900000</v>
      </c>
      <c r="F27" s="54">
        <v>339900000</v>
      </c>
      <c r="G27" s="231">
        <f t="shared" si="1"/>
        <v>10197000</v>
      </c>
      <c r="H27" s="232">
        <f t="shared" si="6"/>
        <v>329703000</v>
      </c>
      <c r="J27" s="219"/>
    </row>
    <row r="28" spans="1:10" s="50" customFormat="1" ht="13.5">
      <c r="A28" s="52" t="s">
        <v>8</v>
      </c>
      <c r="B28" s="59" t="s">
        <v>25</v>
      </c>
      <c r="C28" s="184" t="s">
        <v>24</v>
      </c>
      <c r="D28" s="57">
        <v>2025</v>
      </c>
      <c r="E28" s="58">
        <v>409900000</v>
      </c>
      <c r="F28" s="54">
        <v>409900000</v>
      </c>
      <c r="G28" s="231">
        <f t="shared" si="1"/>
        <v>12297000</v>
      </c>
      <c r="H28" s="232">
        <f t="shared" si="6"/>
        <v>397603000</v>
      </c>
      <c r="J28" s="219"/>
    </row>
    <row r="29" spans="1:10" s="50" customFormat="1" ht="12.75">
      <c r="A29" s="52"/>
      <c r="B29" s="59"/>
      <c r="C29" s="184"/>
      <c r="D29" s="57"/>
      <c r="E29" s="58"/>
      <c r="F29" s="54"/>
      <c r="G29" s="231">
        <f t="shared" si="1"/>
        <v>0</v>
      </c>
      <c r="H29" s="232"/>
      <c r="J29" s="219"/>
    </row>
    <row r="30" spans="1:10" s="50" customFormat="1" ht="13.5">
      <c r="A30" s="60" t="s">
        <v>8</v>
      </c>
      <c r="B30" s="61" t="s">
        <v>29</v>
      </c>
      <c r="C30" s="185" t="s">
        <v>30</v>
      </c>
      <c r="D30" s="57">
        <v>2025</v>
      </c>
      <c r="E30" s="58">
        <v>374900000</v>
      </c>
      <c r="F30" s="58">
        <v>374900000</v>
      </c>
      <c r="G30" s="231">
        <f t="shared" si="1"/>
        <v>11247000</v>
      </c>
      <c r="H30" s="232">
        <f t="shared" ref="H30:H37" si="7">+F30-G30</f>
        <v>363653000</v>
      </c>
      <c r="J30" s="219"/>
    </row>
    <row r="31" spans="1:10" s="50" customFormat="1" ht="12.75">
      <c r="A31" s="60"/>
      <c r="B31" s="61"/>
      <c r="C31" s="185"/>
      <c r="D31" s="57"/>
      <c r="E31" s="58"/>
      <c r="F31" s="58"/>
      <c r="G31" s="231">
        <f t="shared" si="1"/>
        <v>0</v>
      </c>
      <c r="H31" s="232">
        <f t="shared" si="7"/>
        <v>0</v>
      </c>
      <c r="J31" s="219"/>
    </row>
    <row r="32" spans="1:10" s="50" customFormat="1" ht="13.5">
      <c r="A32" s="60" t="s">
        <v>8</v>
      </c>
      <c r="B32" s="61" t="s">
        <v>31</v>
      </c>
      <c r="C32" s="185" t="s">
        <v>32</v>
      </c>
      <c r="D32" s="57">
        <v>2025</v>
      </c>
      <c r="E32" s="58">
        <v>409990000</v>
      </c>
      <c r="F32" s="58">
        <v>394900000</v>
      </c>
      <c r="G32" s="231">
        <f t="shared" si="1"/>
        <v>11847000</v>
      </c>
      <c r="H32" s="232">
        <f t="shared" si="7"/>
        <v>383053000</v>
      </c>
      <c r="J32" s="219"/>
    </row>
    <row r="33" spans="1:10" s="50" customFormat="1" ht="12.75">
      <c r="A33" s="60"/>
      <c r="B33" s="61"/>
      <c r="C33" s="185"/>
      <c r="D33" s="57"/>
      <c r="E33" s="58"/>
      <c r="F33" s="58"/>
      <c r="G33" s="231">
        <f t="shared" si="1"/>
        <v>0</v>
      </c>
      <c r="H33" s="232">
        <f t="shared" si="7"/>
        <v>0</v>
      </c>
      <c r="J33" s="219"/>
    </row>
    <row r="34" spans="1:10" s="18" customFormat="1" ht="13.5">
      <c r="A34" s="60" t="s">
        <v>8</v>
      </c>
      <c r="B34" s="61" t="s">
        <v>33</v>
      </c>
      <c r="C34" s="185" t="s">
        <v>34</v>
      </c>
      <c r="D34" s="57">
        <v>2025</v>
      </c>
      <c r="E34" s="58">
        <v>419900000</v>
      </c>
      <c r="F34" s="58">
        <v>404900000</v>
      </c>
      <c r="G34" s="231">
        <f t="shared" si="1"/>
        <v>12147000</v>
      </c>
      <c r="H34" s="232">
        <f t="shared" si="7"/>
        <v>392753000</v>
      </c>
      <c r="J34" s="218"/>
    </row>
    <row r="35" spans="1:10" s="50" customFormat="1" ht="12.75">
      <c r="A35" s="100"/>
      <c r="B35" s="59"/>
      <c r="C35" s="184"/>
      <c r="D35" s="57"/>
      <c r="E35" s="58"/>
      <c r="F35" s="54"/>
      <c r="G35" s="231">
        <f t="shared" si="1"/>
        <v>0</v>
      </c>
      <c r="H35" s="232">
        <f t="shared" si="7"/>
        <v>0</v>
      </c>
      <c r="J35" s="219"/>
    </row>
    <row r="36" spans="1:10" s="50" customFormat="1" ht="13.5">
      <c r="A36" s="100" t="s">
        <v>8</v>
      </c>
      <c r="B36" s="59" t="s">
        <v>35</v>
      </c>
      <c r="C36" s="184" t="s">
        <v>36</v>
      </c>
      <c r="D36" s="57">
        <v>2025</v>
      </c>
      <c r="E36" s="58">
        <v>361900000</v>
      </c>
      <c r="F36" s="54">
        <v>351900000</v>
      </c>
      <c r="G36" s="231">
        <f t="shared" si="1"/>
        <v>10557000</v>
      </c>
      <c r="H36" s="232">
        <f t="shared" si="7"/>
        <v>341343000</v>
      </c>
      <c r="J36" s="219"/>
    </row>
    <row r="37" spans="1:10" s="50" customFormat="1" ht="13.5">
      <c r="A37" s="100" t="s">
        <v>8</v>
      </c>
      <c r="B37" s="59" t="s">
        <v>37</v>
      </c>
      <c r="C37" s="184" t="s">
        <v>36</v>
      </c>
      <c r="D37" s="57">
        <v>2025</v>
      </c>
      <c r="E37" s="58">
        <v>371900000</v>
      </c>
      <c r="F37" s="54">
        <v>361900000</v>
      </c>
      <c r="G37" s="231">
        <f t="shared" si="1"/>
        <v>10857000</v>
      </c>
      <c r="H37" s="232">
        <f t="shared" si="7"/>
        <v>351043000</v>
      </c>
      <c r="J37" s="219"/>
    </row>
    <row r="38" spans="1:10" s="18" customFormat="1" ht="15" customHeight="1">
      <c r="A38" s="283" t="s">
        <v>38</v>
      </c>
      <c r="B38" s="284"/>
      <c r="C38" s="284"/>
      <c r="D38" s="284"/>
      <c r="E38" s="284"/>
      <c r="F38" s="284"/>
      <c r="G38" s="284"/>
      <c r="H38" s="284"/>
      <c r="J38" s="218"/>
    </row>
    <row r="39" spans="1:10" s="18" customFormat="1" ht="12.75">
      <c r="A39" s="283"/>
      <c r="B39" s="284"/>
      <c r="C39" s="284"/>
      <c r="D39" s="284"/>
      <c r="E39" s="284"/>
      <c r="F39" s="284"/>
      <c r="G39" s="284"/>
      <c r="H39" s="284"/>
      <c r="J39" s="218"/>
    </row>
    <row r="40" spans="1:10" s="18" customFormat="1" ht="12.75">
      <c r="A40" s="285"/>
      <c r="B40" s="286"/>
      <c r="C40" s="286"/>
      <c r="D40" s="286"/>
      <c r="E40" s="286"/>
      <c r="F40" s="286"/>
      <c r="G40" s="286"/>
      <c r="H40" s="286"/>
      <c r="J40" s="218"/>
    </row>
    <row r="41" spans="1:10" s="18" customFormat="1" ht="12.75">
      <c r="D41" s="172"/>
      <c r="J41" s="218"/>
    </row>
    <row r="42" spans="1:10" s="18" customFormat="1" ht="12.75">
      <c r="B42" s="18" t="s">
        <v>39</v>
      </c>
      <c r="D42" s="172"/>
      <c r="J42" s="218"/>
    </row>
    <row r="43" spans="1:10">
      <c r="B43" s="12"/>
      <c r="C43" s="12"/>
      <c r="D43" s="172"/>
      <c r="E43" s="13"/>
      <c r="F43" s="13"/>
      <c r="G43" s="14"/>
      <c r="H43" s="13"/>
    </row>
    <row r="44" spans="1:10">
      <c r="B44" s="3"/>
      <c r="C44" s="3"/>
      <c r="E44" s="4"/>
      <c r="F44" s="4"/>
      <c r="G44" s="5"/>
      <c r="H44" s="4"/>
    </row>
    <row r="45" spans="1:10">
      <c r="B45" s="3"/>
      <c r="C45" s="3"/>
      <c r="E45" s="4"/>
      <c r="F45" s="4"/>
      <c r="G45" s="5"/>
      <c r="H45" s="4"/>
    </row>
  </sheetData>
  <mergeCells count="2">
    <mergeCell ref="A1:H7"/>
    <mergeCell ref="A38:H40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E4263-1B2C-487E-B5E9-07072ED97178}">
  <dimension ref="A1:G56"/>
  <sheetViews>
    <sheetView topLeftCell="A28" workbookViewId="0">
      <selection activeCell="E40" sqref="E40:E41"/>
    </sheetView>
  </sheetViews>
  <sheetFormatPr defaultColWidth="9.140625" defaultRowHeight="15"/>
  <cols>
    <col min="1" max="1" width="32.7109375" customWidth="1"/>
    <col min="2" max="2" width="19.7109375" customWidth="1"/>
    <col min="3" max="3" width="20.28515625" customWidth="1"/>
    <col min="4" max="4" width="19.42578125" customWidth="1"/>
    <col min="5" max="5" width="22.42578125" customWidth="1"/>
    <col min="6" max="6" width="18.7109375" customWidth="1"/>
    <col min="7" max="7" width="17.7109375" customWidth="1"/>
  </cols>
  <sheetData>
    <row r="1" spans="1:7">
      <c r="A1" s="281"/>
      <c r="B1" s="281"/>
      <c r="C1" s="281"/>
    </row>
    <row r="2" spans="1:7">
      <c r="A2" s="281"/>
      <c r="B2" s="281"/>
      <c r="C2" s="281"/>
    </row>
    <row r="3" spans="1:7">
      <c r="A3" s="281"/>
      <c r="B3" s="281"/>
      <c r="C3" s="281"/>
    </row>
    <row r="4" spans="1:7">
      <c r="A4" s="281"/>
      <c r="B4" s="281"/>
      <c r="C4" s="281"/>
    </row>
    <row r="5" spans="1:7">
      <c r="A5" s="281"/>
      <c r="B5" s="281"/>
      <c r="C5" s="281"/>
    </row>
    <row r="6" spans="1:7">
      <c r="A6" s="281"/>
      <c r="B6" s="281"/>
      <c r="C6" s="281"/>
    </row>
    <row r="7" spans="1:7">
      <c r="A7" s="281"/>
      <c r="B7" s="281"/>
      <c r="C7" s="281"/>
    </row>
    <row r="8" spans="1:7" s="80" customFormat="1" ht="30.75">
      <c r="A8" s="149" t="s">
        <v>170</v>
      </c>
      <c r="B8" s="165" t="s">
        <v>171</v>
      </c>
      <c r="C8" s="150" t="str">
        <f>AUDI!F8</f>
        <v>PRECIO PÚBLICO</v>
      </c>
      <c r="D8" s="156" t="str">
        <f>AUDI!G8</f>
        <v>DESCUENTO ADICIONAL FESICOL ALCON</v>
      </c>
      <c r="E8" s="156" t="str">
        <f>AUDI!H8</f>
        <v>PRECIO FINAL FESICOL</v>
      </c>
      <c r="F8" s="300"/>
      <c r="G8" s="300"/>
    </row>
    <row r="9" spans="1:7" s="80" customFormat="1">
      <c r="A9" s="289" t="s">
        <v>172</v>
      </c>
      <c r="B9" s="289"/>
      <c r="C9" s="289"/>
      <c r="D9" s="289"/>
      <c r="E9" s="289"/>
      <c r="F9" s="300"/>
      <c r="G9" s="300"/>
    </row>
    <row r="10" spans="1:7" s="80" customFormat="1">
      <c r="A10" s="82" t="s">
        <v>173</v>
      </c>
      <c r="B10" s="81"/>
      <c r="C10" s="301"/>
      <c r="D10" s="302"/>
      <c r="E10" s="302"/>
      <c r="F10" s="300"/>
      <c r="G10" s="300"/>
    </row>
    <row r="11" spans="1:7" s="80" customFormat="1">
      <c r="A11" s="83" t="s">
        <v>174</v>
      </c>
      <c r="B11" s="84">
        <v>55990000</v>
      </c>
      <c r="C11" s="85">
        <v>55990000</v>
      </c>
      <c r="D11" s="303">
        <f>+C11*1%</f>
        <v>559900</v>
      </c>
      <c r="E11" s="303">
        <f t="shared" ref="E11:E54" si="0">C11-D11</f>
        <v>55430100</v>
      </c>
      <c r="F11" s="300"/>
      <c r="G11" s="300"/>
    </row>
    <row r="12" spans="1:7" s="80" customFormat="1">
      <c r="A12" s="83" t="s">
        <v>175</v>
      </c>
      <c r="B12" s="84">
        <v>57990000</v>
      </c>
      <c r="C12" s="85">
        <v>57990000</v>
      </c>
      <c r="D12" s="303">
        <f t="shared" ref="D12:D13" si="1">+C12*1%</f>
        <v>579900</v>
      </c>
      <c r="E12" s="303">
        <f t="shared" si="0"/>
        <v>57410100</v>
      </c>
      <c r="F12" s="300"/>
      <c r="G12" s="300"/>
    </row>
    <row r="13" spans="1:7" s="80" customFormat="1">
      <c r="A13" s="83" t="s">
        <v>176</v>
      </c>
      <c r="B13" s="84">
        <v>59990000</v>
      </c>
      <c r="C13" s="85">
        <v>59990000</v>
      </c>
      <c r="D13" s="303">
        <f t="shared" si="1"/>
        <v>599900</v>
      </c>
      <c r="E13" s="303">
        <f t="shared" si="0"/>
        <v>59390100</v>
      </c>
      <c r="F13" s="300"/>
      <c r="G13" s="300"/>
    </row>
    <row r="14" spans="1:7" s="80" customFormat="1">
      <c r="A14" s="83"/>
      <c r="B14" s="84"/>
      <c r="C14" s="85"/>
      <c r="D14" s="303">
        <f t="shared" ref="D14:D54" si="2">+C14*2%</f>
        <v>0</v>
      </c>
      <c r="E14" s="303">
        <f t="shared" si="0"/>
        <v>0</v>
      </c>
      <c r="F14" s="300"/>
      <c r="G14" s="300"/>
    </row>
    <row r="15" spans="1:7" s="80" customFormat="1">
      <c r="A15" s="82" t="s">
        <v>177</v>
      </c>
      <c r="B15" s="84"/>
      <c r="C15" s="85"/>
      <c r="D15" s="303">
        <f t="shared" si="2"/>
        <v>0</v>
      </c>
      <c r="E15" s="303">
        <f t="shared" si="0"/>
        <v>0</v>
      </c>
      <c r="F15" s="300"/>
      <c r="G15" s="300"/>
    </row>
    <row r="16" spans="1:7" s="91" customFormat="1">
      <c r="A16" s="87" t="s">
        <v>178</v>
      </c>
      <c r="B16" s="88">
        <v>67990000</v>
      </c>
      <c r="C16" s="89">
        <v>67990000</v>
      </c>
      <c r="D16" s="303">
        <f t="shared" si="2"/>
        <v>1359800</v>
      </c>
      <c r="E16" s="90">
        <f t="shared" si="0"/>
        <v>66630200</v>
      </c>
    </row>
    <row r="17" spans="1:7" s="91" customFormat="1">
      <c r="A17" s="87" t="s">
        <v>179</v>
      </c>
      <c r="B17" s="88">
        <v>70990000</v>
      </c>
      <c r="C17" s="89">
        <v>70990000</v>
      </c>
      <c r="D17" s="303">
        <f t="shared" si="2"/>
        <v>1419800</v>
      </c>
      <c r="E17" s="90">
        <f t="shared" si="0"/>
        <v>69570200</v>
      </c>
    </row>
    <row r="18" spans="1:7" s="91" customFormat="1">
      <c r="A18" s="87" t="s">
        <v>180</v>
      </c>
      <c r="B18" s="88">
        <v>78990000</v>
      </c>
      <c r="C18" s="89">
        <v>78990000</v>
      </c>
      <c r="D18" s="303">
        <f t="shared" si="2"/>
        <v>1579800</v>
      </c>
      <c r="E18" s="90">
        <f t="shared" si="0"/>
        <v>77410200</v>
      </c>
    </row>
    <row r="19" spans="1:7" s="80" customFormat="1">
      <c r="A19" s="83"/>
      <c r="B19" s="187"/>
      <c r="C19" s="304"/>
      <c r="D19" s="303">
        <f t="shared" si="2"/>
        <v>0</v>
      </c>
      <c r="E19" s="303">
        <f t="shared" si="0"/>
        <v>0</v>
      </c>
      <c r="F19" s="300"/>
      <c r="G19" s="300"/>
    </row>
    <row r="20" spans="1:7" s="80" customFormat="1">
      <c r="A20" s="82" t="s">
        <v>181</v>
      </c>
      <c r="B20" s="86"/>
      <c r="C20" s="304"/>
      <c r="D20" s="303">
        <f t="shared" si="2"/>
        <v>0</v>
      </c>
      <c r="E20" s="303">
        <f t="shared" si="0"/>
        <v>0</v>
      </c>
      <c r="F20" s="300"/>
      <c r="G20" s="300"/>
    </row>
    <row r="21" spans="1:7" s="91" customFormat="1">
      <c r="A21" s="92" t="s">
        <v>178</v>
      </c>
      <c r="B21" s="93">
        <v>65990000</v>
      </c>
      <c r="C21" s="89">
        <v>65990000</v>
      </c>
      <c r="D21" s="303">
        <f t="shared" si="2"/>
        <v>1319800</v>
      </c>
      <c r="E21" s="90">
        <f t="shared" si="0"/>
        <v>64670200</v>
      </c>
    </row>
    <row r="22" spans="1:7" s="91" customFormat="1">
      <c r="A22" s="92" t="s">
        <v>182</v>
      </c>
      <c r="B22" s="93">
        <v>68990000</v>
      </c>
      <c r="C22" s="89">
        <v>68990000</v>
      </c>
      <c r="D22" s="303">
        <f t="shared" si="2"/>
        <v>1379800</v>
      </c>
      <c r="E22" s="90">
        <f t="shared" si="0"/>
        <v>67610200</v>
      </c>
    </row>
    <row r="23" spans="1:7" s="91" customFormat="1">
      <c r="A23" s="92"/>
      <c r="B23" s="93"/>
      <c r="C23" s="89"/>
      <c r="D23" s="303">
        <f t="shared" si="2"/>
        <v>0</v>
      </c>
      <c r="E23" s="90">
        <f t="shared" si="0"/>
        <v>0</v>
      </c>
    </row>
    <row r="24" spans="1:7" s="91" customFormat="1">
      <c r="A24" s="94" t="s">
        <v>183</v>
      </c>
      <c r="B24" s="95"/>
      <c r="C24" s="89"/>
      <c r="D24" s="303">
        <f t="shared" si="2"/>
        <v>0</v>
      </c>
      <c r="E24" s="90">
        <f t="shared" si="0"/>
        <v>0</v>
      </c>
    </row>
    <row r="25" spans="1:7" s="91" customFormat="1">
      <c r="A25" s="92" t="s">
        <v>184</v>
      </c>
      <c r="B25" s="93">
        <v>78130000</v>
      </c>
      <c r="C25" s="89">
        <v>73490000</v>
      </c>
      <c r="D25" s="303">
        <f t="shared" si="2"/>
        <v>1469800</v>
      </c>
      <c r="E25" s="90">
        <f t="shared" si="0"/>
        <v>72020200</v>
      </c>
    </row>
    <row r="26" spans="1:7" s="91" customFormat="1">
      <c r="A26" s="92" t="s">
        <v>185</v>
      </c>
      <c r="B26" s="93">
        <v>82430000</v>
      </c>
      <c r="C26" s="89">
        <v>78990000</v>
      </c>
      <c r="D26" s="303">
        <f t="shared" si="2"/>
        <v>1579800</v>
      </c>
      <c r="E26" s="90">
        <f t="shared" si="0"/>
        <v>77410200</v>
      </c>
    </row>
    <row r="27" spans="1:7" s="91" customFormat="1">
      <c r="A27" s="92" t="s">
        <v>180</v>
      </c>
      <c r="B27" s="93">
        <v>86630000</v>
      </c>
      <c r="C27" s="89">
        <v>83290000</v>
      </c>
      <c r="D27" s="303">
        <f t="shared" si="2"/>
        <v>1665800</v>
      </c>
      <c r="E27" s="90">
        <f t="shared" si="0"/>
        <v>81624200</v>
      </c>
    </row>
    <row r="28" spans="1:7" s="91" customFormat="1">
      <c r="A28" s="92"/>
      <c r="B28" s="93"/>
      <c r="C28" s="89"/>
      <c r="D28" s="303">
        <f t="shared" si="2"/>
        <v>0</v>
      </c>
      <c r="E28" s="90">
        <f t="shared" si="0"/>
        <v>0</v>
      </c>
    </row>
    <row r="29" spans="1:7" s="91" customFormat="1">
      <c r="A29" s="94" t="s">
        <v>186</v>
      </c>
      <c r="B29" s="96"/>
      <c r="C29" s="89"/>
      <c r="D29" s="303">
        <f t="shared" si="2"/>
        <v>0</v>
      </c>
      <c r="E29" s="90">
        <f t="shared" si="0"/>
        <v>0</v>
      </c>
    </row>
    <row r="30" spans="1:7" s="91" customFormat="1">
      <c r="A30" s="92" t="s">
        <v>187</v>
      </c>
      <c r="B30" s="97">
        <v>150990000</v>
      </c>
      <c r="C30" s="89">
        <v>150990000</v>
      </c>
      <c r="D30" s="303">
        <f t="shared" si="2"/>
        <v>3019800</v>
      </c>
      <c r="E30" s="90">
        <f>C30-D30</f>
        <v>147970200</v>
      </c>
    </row>
    <row r="31" spans="1:7" s="91" customFormat="1">
      <c r="A31" s="98"/>
      <c r="B31" s="98"/>
      <c r="C31" s="98"/>
      <c r="D31" s="303">
        <f t="shared" si="2"/>
        <v>0</v>
      </c>
      <c r="E31" s="90"/>
    </row>
    <row r="32" spans="1:7" s="91" customFormat="1">
      <c r="A32" s="94" t="s">
        <v>188</v>
      </c>
      <c r="B32" s="96"/>
      <c r="C32" s="89"/>
      <c r="D32" s="303">
        <f t="shared" ref="D32:D34" si="3">+C32*2%</f>
        <v>0</v>
      </c>
      <c r="E32" s="90">
        <f t="shared" ref="E32:E33" si="4">C32-D32</f>
        <v>0</v>
      </c>
    </row>
    <row r="33" spans="1:5" s="91" customFormat="1">
      <c r="A33" s="92" t="s">
        <v>189</v>
      </c>
      <c r="B33" s="97">
        <v>169990000</v>
      </c>
      <c r="C33" s="89">
        <v>150990000</v>
      </c>
      <c r="D33" s="303">
        <f t="shared" si="3"/>
        <v>3019800</v>
      </c>
      <c r="E33" s="90">
        <f>C33-D33</f>
        <v>147970200</v>
      </c>
    </row>
    <row r="34" spans="1:5" s="91" customFormat="1">
      <c r="A34" s="280" t="s">
        <v>190</v>
      </c>
      <c r="B34" s="97">
        <v>179990000</v>
      </c>
      <c r="C34" s="89">
        <v>179990000</v>
      </c>
      <c r="D34" s="303">
        <f t="shared" si="3"/>
        <v>3599800</v>
      </c>
      <c r="E34" s="90">
        <f>C34-D34</f>
        <v>176390200</v>
      </c>
    </row>
    <row r="35" spans="1:5" s="91" customFormat="1">
      <c r="A35" s="280"/>
      <c r="B35" s="280"/>
      <c r="C35" s="280"/>
      <c r="D35" s="303"/>
      <c r="E35" s="191"/>
    </row>
    <row r="36" spans="1:5" s="91" customFormat="1">
      <c r="A36" s="188" t="s">
        <v>191</v>
      </c>
      <c r="B36" s="189"/>
      <c r="C36" s="190"/>
      <c r="D36" s="303">
        <f t="shared" si="2"/>
        <v>0</v>
      </c>
      <c r="E36" s="191"/>
    </row>
    <row r="37" spans="1:5" s="91" customFormat="1">
      <c r="A37" s="99" t="s">
        <v>192</v>
      </c>
      <c r="B37" s="97">
        <v>93190000</v>
      </c>
      <c r="C37" s="89">
        <v>88690000</v>
      </c>
      <c r="D37" s="303">
        <f t="shared" si="2"/>
        <v>1773800</v>
      </c>
      <c r="E37" s="90">
        <f t="shared" si="0"/>
        <v>86916200</v>
      </c>
    </row>
    <row r="38" spans="1:5" s="91" customFormat="1">
      <c r="A38" s="99" t="s">
        <v>193</v>
      </c>
      <c r="B38" s="97">
        <v>98990000</v>
      </c>
      <c r="C38" s="89">
        <v>98990000</v>
      </c>
      <c r="D38" s="303">
        <f t="shared" si="2"/>
        <v>1979800</v>
      </c>
      <c r="E38" s="90">
        <f t="shared" si="0"/>
        <v>97010200</v>
      </c>
    </row>
    <row r="39" spans="1:5" s="91" customFormat="1">
      <c r="A39" s="92" t="s">
        <v>194</v>
      </c>
      <c r="B39" s="97">
        <v>111690000</v>
      </c>
      <c r="C39" s="89">
        <v>108990000</v>
      </c>
      <c r="D39" s="303">
        <f t="shared" si="2"/>
        <v>2179800</v>
      </c>
      <c r="E39" s="90">
        <f t="shared" si="0"/>
        <v>106810200</v>
      </c>
    </row>
    <row r="40" spans="1:5" s="91" customFormat="1">
      <c r="A40" s="92" t="s">
        <v>195</v>
      </c>
      <c r="B40" s="97">
        <v>115190000</v>
      </c>
      <c r="C40" s="89">
        <v>112990000</v>
      </c>
      <c r="D40" s="303">
        <f t="shared" si="2"/>
        <v>2259800</v>
      </c>
      <c r="E40" s="90">
        <f t="shared" si="0"/>
        <v>110730200</v>
      </c>
    </row>
    <row r="41" spans="1:5" s="91" customFormat="1">
      <c r="A41" s="92" t="s">
        <v>196</v>
      </c>
      <c r="B41" s="97">
        <v>125990000</v>
      </c>
      <c r="C41" s="89">
        <v>125990000</v>
      </c>
      <c r="D41" s="303">
        <f t="shared" si="2"/>
        <v>2519800</v>
      </c>
      <c r="E41" s="90">
        <f t="shared" si="0"/>
        <v>123470200</v>
      </c>
    </row>
    <row r="42" spans="1:5" s="91" customFormat="1">
      <c r="A42" s="98"/>
      <c r="B42" s="98"/>
      <c r="C42" s="89"/>
      <c r="D42" s="303">
        <f t="shared" si="2"/>
        <v>0</v>
      </c>
      <c r="E42" s="90"/>
    </row>
    <row r="43" spans="1:5" s="91" customFormat="1">
      <c r="A43" s="94" t="s">
        <v>197</v>
      </c>
      <c r="B43" s="96"/>
      <c r="C43" s="89"/>
      <c r="D43" s="303">
        <f t="shared" si="2"/>
        <v>0</v>
      </c>
      <c r="E43" s="90"/>
    </row>
    <row r="44" spans="1:5" s="91" customFormat="1">
      <c r="A44" s="92" t="s">
        <v>197</v>
      </c>
      <c r="B44" s="97">
        <v>179990000</v>
      </c>
      <c r="C44" s="89">
        <v>179990000</v>
      </c>
      <c r="D44" s="303">
        <f t="shared" si="2"/>
        <v>3599800</v>
      </c>
      <c r="E44" s="90">
        <f t="shared" si="0"/>
        <v>176390200</v>
      </c>
    </row>
    <row r="45" spans="1:5" s="91" customFormat="1">
      <c r="A45" s="98"/>
      <c r="B45" s="98"/>
      <c r="C45" s="89"/>
      <c r="D45" s="303">
        <f t="shared" si="2"/>
        <v>0</v>
      </c>
      <c r="E45" s="90"/>
    </row>
    <row r="46" spans="1:5" s="91" customFormat="1">
      <c r="A46" s="94" t="s">
        <v>198</v>
      </c>
      <c r="B46" s="97"/>
      <c r="C46" s="89"/>
      <c r="D46" s="303">
        <f t="shared" si="2"/>
        <v>0</v>
      </c>
      <c r="E46" s="90"/>
    </row>
    <row r="47" spans="1:5" s="91" customFormat="1">
      <c r="A47" s="99" t="s">
        <v>199</v>
      </c>
      <c r="B47" s="97">
        <v>83290000</v>
      </c>
      <c r="C47" s="89">
        <v>83790000</v>
      </c>
      <c r="D47" s="303">
        <f t="shared" si="2"/>
        <v>1675800</v>
      </c>
      <c r="E47" s="90">
        <f t="shared" si="0"/>
        <v>82114200</v>
      </c>
    </row>
    <row r="48" spans="1:5" s="91" customFormat="1">
      <c r="A48" s="99" t="s">
        <v>200</v>
      </c>
      <c r="B48" s="97">
        <v>92290000</v>
      </c>
      <c r="C48" s="89">
        <v>92290000</v>
      </c>
      <c r="D48" s="303">
        <f t="shared" si="2"/>
        <v>1845800</v>
      </c>
      <c r="E48" s="90">
        <f t="shared" si="0"/>
        <v>90444200</v>
      </c>
    </row>
    <row r="49" spans="1:5" s="91" customFormat="1">
      <c r="A49" s="92" t="s">
        <v>201</v>
      </c>
      <c r="B49" s="97">
        <v>98290000</v>
      </c>
      <c r="C49" s="89">
        <v>98290000</v>
      </c>
      <c r="D49" s="303">
        <f t="shared" si="2"/>
        <v>1965800</v>
      </c>
      <c r="E49" s="90">
        <f t="shared" si="0"/>
        <v>96324200</v>
      </c>
    </row>
    <row r="50" spans="1:5" s="91" customFormat="1">
      <c r="A50" s="92" t="s">
        <v>202</v>
      </c>
      <c r="B50" s="97">
        <v>104290000</v>
      </c>
      <c r="C50" s="89">
        <v>104990000</v>
      </c>
      <c r="D50" s="303">
        <f t="shared" si="2"/>
        <v>2099800</v>
      </c>
      <c r="E50" s="90">
        <f t="shared" si="0"/>
        <v>102890200</v>
      </c>
    </row>
    <row r="51" spans="1:5" s="91" customFormat="1">
      <c r="A51" s="98"/>
      <c r="B51" s="98"/>
      <c r="C51" s="89"/>
      <c r="D51" s="303">
        <f t="shared" si="2"/>
        <v>0</v>
      </c>
      <c r="E51" s="90"/>
    </row>
    <row r="52" spans="1:5" s="91" customFormat="1">
      <c r="A52" s="94" t="s">
        <v>203</v>
      </c>
      <c r="B52" s="97"/>
      <c r="C52" s="89"/>
      <c r="D52" s="303">
        <f t="shared" si="2"/>
        <v>0</v>
      </c>
      <c r="E52" s="90"/>
    </row>
    <row r="53" spans="1:5" s="91" customFormat="1">
      <c r="A53" s="99" t="s">
        <v>201</v>
      </c>
      <c r="B53" s="97">
        <v>126990000</v>
      </c>
      <c r="C53" s="89">
        <v>126490000</v>
      </c>
      <c r="D53" s="303">
        <f t="shared" si="2"/>
        <v>2529800</v>
      </c>
      <c r="E53" s="90">
        <f t="shared" si="0"/>
        <v>123960200</v>
      </c>
    </row>
    <row r="54" spans="1:5" s="91" customFormat="1">
      <c r="A54" s="99" t="s">
        <v>204</v>
      </c>
      <c r="B54" s="97">
        <v>136990000</v>
      </c>
      <c r="C54" s="89">
        <v>135490000</v>
      </c>
      <c r="D54" s="303">
        <f t="shared" si="2"/>
        <v>2709800</v>
      </c>
      <c r="E54" s="90">
        <f t="shared" si="0"/>
        <v>132780200</v>
      </c>
    </row>
    <row r="55" spans="1:5" s="18" customFormat="1" ht="12.75"/>
    <row r="56" spans="1:5" s="18" customFormat="1" ht="12.75">
      <c r="A56" s="18" t="str">
        <f>AUDI!B42</f>
        <v>ACTUALIZADA 6 DE AGOSTO /2025</v>
      </c>
    </row>
  </sheetData>
  <mergeCells count="2">
    <mergeCell ref="A1:C7"/>
    <mergeCell ref="A9:E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727B-1708-4EDA-B770-B5F56F881E76}">
  <dimension ref="A1:G37"/>
  <sheetViews>
    <sheetView topLeftCell="A10" workbookViewId="0">
      <selection activeCell="E27" sqref="E27"/>
    </sheetView>
  </sheetViews>
  <sheetFormatPr defaultColWidth="9.140625" defaultRowHeight="15"/>
  <cols>
    <col min="2" max="2" width="39.28515625" style="35" customWidth="1"/>
    <col min="3" max="3" width="12.140625" style="35" customWidth="1"/>
    <col min="4" max="4" width="28" style="268" customWidth="1"/>
    <col min="5" max="5" width="23.85546875" style="268" customWidth="1"/>
    <col min="6" max="6" width="18.7109375" style="36" customWidth="1"/>
    <col min="7" max="7" width="20.28515625" style="36" customWidth="1"/>
  </cols>
  <sheetData>
    <row r="1" spans="1:7">
      <c r="B1" s="305" t="s">
        <v>54</v>
      </c>
      <c r="C1" s="305"/>
      <c r="D1" s="305"/>
      <c r="E1" s="305"/>
      <c r="F1" s="306"/>
      <c r="G1" s="306"/>
    </row>
    <row r="2" spans="1:7">
      <c r="B2" s="305"/>
      <c r="C2" s="305"/>
      <c r="D2" s="305"/>
      <c r="E2" s="305"/>
      <c r="F2" s="306"/>
      <c r="G2" s="306"/>
    </row>
    <row r="3" spans="1:7">
      <c r="B3" s="305"/>
      <c r="C3" s="305"/>
      <c r="D3" s="305"/>
      <c r="E3" s="305"/>
      <c r="F3" s="306"/>
      <c r="G3" s="306"/>
    </row>
    <row r="4" spans="1:7">
      <c r="B4" s="305"/>
      <c r="C4" s="305"/>
      <c r="D4" s="305"/>
      <c r="E4" s="305"/>
      <c r="F4" s="306"/>
      <c r="G4" s="306"/>
    </row>
    <row r="5" spans="1:7">
      <c r="B5" s="305"/>
      <c r="C5" s="305"/>
      <c r="D5" s="305"/>
      <c r="E5" s="305"/>
      <c r="F5" s="306"/>
      <c r="G5" s="306"/>
    </row>
    <row r="6" spans="1:7">
      <c r="B6" s="305"/>
      <c r="C6" s="305"/>
      <c r="D6" s="305"/>
      <c r="E6" s="305"/>
      <c r="F6" s="306"/>
      <c r="G6" s="306"/>
    </row>
    <row r="7" spans="1:7">
      <c r="B7" s="305"/>
      <c r="C7" s="305"/>
      <c r="D7" s="305"/>
      <c r="E7" s="305"/>
      <c r="F7" s="306"/>
      <c r="G7" s="306"/>
    </row>
    <row r="8" spans="1:7" s="18" customFormat="1" ht="12.75">
      <c r="A8" s="298" t="s">
        <v>0</v>
      </c>
      <c r="B8" s="291" t="s">
        <v>205</v>
      </c>
      <c r="C8" s="292" t="s">
        <v>41</v>
      </c>
      <c r="D8" s="295" t="s">
        <v>206</v>
      </c>
      <c r="E8" s="293" t="str">
        <f>AUDI!F8</f>
        <v>PRECIO PÚBLICO</v>
      </c>
      <c r="F8" s="294" t="str">
        <f>AUDI!G8</f>
        <v>DESCUENTO ADICIONAL FESICOL ALCON</v>
      </c>
      <c r="G8" s="290" t="str">
        <f>AUDI!H8</f>
        <v>PRECIO FINAL FESICOL</v>
      </c>
    </row>
    <row r="9" spans="1:7" s="18" customFormat="1" ht="12.75">
      <c r="A9" s="299"/>
      <c r="B9" s="291"/>
      <c r="C9" s="292"/>
      <c r="D9" s="296"/>
      <c r="E9" s="293"/>
      <c r="F9" s="294"/>
      <c r="G9" s="290"/>
    </row>
    <row r="10" spans="1:7" s="18" customFormat="1" ht="12.75">
      <c r="A10" s="100" t="s">
        <v>207</v>
      </c>
      <c r="B10" s="101" t="s">
        <v>208</v>
      </c>
      <c r="C10" s="102">
        <v>2024</v>
      </c>
      <c r="D10" s="269">
        <v>96990000</v>
      </c>
      <c r="E10" s="264">
        <v>93990000</v>
      </c>
      <c r="F10" s="103">
        <f>+E10*2%</f>
        <v>1879800</v>
      </c>
      <c r="G10" s="103">
        <f>E10-F10</f>
        <v>92110200</v>
      </c>
    </row>
    <row r="11" spans="1:7" s="18" customFormat="1" ht="12.75">
      <c r="A11" s="100" t="s">
        <v>207</v>
      </c>
      <c r="B11" s="101" t="s">
        <v>209</v>
      </c>
      <c r="C11" s="102">
        <v>2024</v>
      </c>
      <c r="D11" s="270">
        <v>104990000</v>
      </c>
      <c r="E11" s="264">
        <v>99990000</v>
      </c>
      <c r="F11" s="103">
        <f t="shared" ref="F11:F25" si="0">+E11*2%</f>
        <v>1999800</v>
      </c>
      <c r="G11" s="103">
        <f>E11-F11</f>
        <v>97990200</v>
      </c>
    </row>
    <row r="12" spans="1:7" s="18" customFormat="1" ht="12.75">
      <c r="A12" s="100" t="s">
        <v>207</v>
      </c>
      <c r="B12" s="101" t="s">
        <v>210</v>
      </c>
      <c r="C12" s="102">
        <v>2024</v>
      </c>
      <c r="D12" s="270">
        <v>90990000</v>
      </c>
      <c r="E12" s="264">
        <v>87990000</v>
      </c>
      <c r="F12" s="103">
        <f t="shared" si="0"/>
        <v>1759800</v>
      </c>
      <c r="G12" s="103">
        <f>E12-F12</f>
        <v>86230200</v>
      </c>
    </row>
    <row r="13" spans="1:7" s="18" customFormat="1" ht="12.75">
      <c r="A13" s="100" t="s">
        <v>207</v>
      </c>
      <c r="B13" s="101" t="s">
        <v>211</v>
      </c>
      <c r="C13" s="102">
        <v>2024</v>
      </c>
      <c r="D13" s="270">
        <v>96990000</v>
      </c>
      <c r="E13" s="264">
        <v>93990000</v>
      </c>
      <c r="F13" s="103">
        <f t="shared" si="0"/>
        <v>1879800</v>
      </c>
      <c r="G13" s="103">
        <f>E13-F13</f>
        <v>92110200</v>
      </c>
    </row>
    <row r="14" spans="1:7" s="18" customFormat="1" ht="12.75">
      <c r="A14" s="100"/>
      <c r="B14" s="101"/>
      <c r="C14" s="102"/>
      <c r="D14" s="270"/>
      <c r="E14" s="264"/>
      <c r="F14" s="103"/>
      <c r="G14" s="103"/>
    </row>
    <row r="15" spans="1:7" s="18" customFormat="1" ht="12.75">
      <c r="A15" s="100" t="s">
        <v>207</v>
      </c>
      <c r="B15" s="101" t="s">
        <v>212</v>
      </c>
      <c r="C15" s="102">
        <v>2025</v>
      </c>
      <c r="D15" s="270">
        <v>119990000</v>
      </c>
      <c r="E15" s="264">
        <v>114990000</v>
      </c>
      <c r="F15" s="103">
        <f t="shared" si="0"/>
        <v>2299800</v>
      </c>
      <c r="G15" s="103">
        <f>E15-F15</f>
        <v>112690200</v>
      </c>
    </row>
    <row r="16" spans="1:7" s="18" customFormat="1" ht="12.75">
      <c r="A16" s="100" t="s">
        <v>207</v>
      </c>
      <c r="B16" s="101" t="s">
        <v>213</v>
      </c>
      <c r="C16" s="102">
        <v>2025</v>
      </c>
      <c r="D16" s="270">
        <v>129990000</v>
      </c>
      <c r="E16" s="264">
        <v>127990000</v>
      </c>
      <c r="F16" s="103">
        <f t="shared" si="0"/>
        <v>2559800</v>
      </c>
      <c r="G16" s="103">
        <f>E16-F16</f>
        <v>125430200</v>
      </c>
    </row>
    <row r="17" spans="1:7" s="18" customFormat="1" ht="12.75">
      <c r="A17" s="100"/>
      <c r="B17" s="101"/>
      <c r="C17" s="102"/>
      <c r="D17" s="270"/>
      <c r="E17" s="264"/>
      <c r="F17" s="103">
        <f t="shared" si="0"/>
        <v>0</v>
      </c>
      <c r="G17" s="103"/>
    </row>
    <row r="18" spans="1:7" s="18" customFormat="1" ht="12.75">
      <c r="A18" s="100" t="s">
        <v>207</v>
      </c>
      <c r="B18" s="101" t="s">
        <v>214</v>
      </c>
      <c r="C18" s="102">
        <v>2025</v>
      </c>
      <c r="D18" s="270">
        <v>139990000</v>
      </c>
      <c r="E18" s="264">
        <v>126990000</v>
      </c>
      <c r="F18" s="103">
        <f t="shared" si="0"/>
        <v>2539800</v>
      </c>
      <c r="G18" s="103">
        <f>E18-F18</f>
        <v>124450200</v>
      </c>
    </row>
    <row r="19" spans="1:7" s="18" customFormat="1" ht="12.75">
      <c r="A19" s="100" t="s">
        <v>207</v>
      </c>
      <c r="B19" s="101" t="s">
        <v>215</v>
      </c>
      <c r="C19" s="102">
        <v>2025</v>
      </c>
      <c r="D19" s="270">
        <v>159990000</v>
      </c>
      <c r="E19" s="264">
        <v>155990000</v>
      </c>
      <c r="F19" s="103">
        <f t="shared" si="0"/>
        <v>3119800</v>
      </c>
      <c r="G19" s="103">
        <f>E19-F19</f>
        <v>152870200</v>
      </c>
    </row>
    <row r="20" spans="1:7" s="18" customFormat="1" ht="12.75">
      <c r="A20" s="100"/>
      <c r="B20" s="101"/>
      <c r="C20" s="102"/>
      <c r="D20" s="270"/>
      <c r="E20" s="264"/>
      <c r="F20" s="103">
        <f t="shared" si="0"/>
        <v>0</v>
      </c>
      <c r="G20" s="103"/>
    </row>
    <row r="21" spans="1:7" s="18" customFormat="1" ht="12.75">
      <c r="A21" s="100" t="s">
        <v>207</v>
      </c>
      <c r="B21" s="101" t="s">
        <v>216</v>
      </c>
      <c r="C21" s="102">
        <v>2025</v>
      </c>
      <c r="D21" s="270">
        <v>199990000</v>
      </c>
      <c r="E21" s="264">
        <v>184990000</v>
      </c>
      <c r="F21" s="103">
        <f t="shared" si="0"/>
        <v>3699800</v>
      </c>
      <c r="G21" s="103">
        <f>E21-F21</f>
        <v>181290200</v>
      </c>
    </row>
    <row r="22" spans="1:7" s="18" customFormat="1" ht="12.75">
      <c r="A22" s="100" t="s">
        <v>207</v>
      </c>
      <c r="B22" s="101" t="s">
        <v>217</v>
      </c>
      <c r="C22" s="102">
        <v>2025</v>
      </c>
      <c r="D22" s="270">
        <v>214990000</v>
      </c>
      <c r="E22" s="264">
        <v>209990000</v>
      </c>
      <c r="F22" s="103">
        <f t="shared" si="0"/>
        <v>4199800</v>
      </c>
      <c r="G22" s="103">
        <f>E22-F22</f>
        <v>205790200</v>
      </c>
    </row>
    <row r="23" spans="1:7" s="18" customFormat="1" ht="12.75">
      <c r="A23" s="260"/>
      <c r="B23" s="261"/>
      <c r="C23" s="262"/>
      <c r="D23" s="271"/>
      <c r="E23" s="265"/>
      <c r="F23" s="263">
        <f t="shared" si="0"/>
        <v>0</v>
      </c>
      <c r="G23" s="263"/>
    </row>
    <row r="24" spans="1:7" s="18" customFormat="1" ht="12.75">
      <c r="A24" s="100" t="s">
        <v>207</v>
      </c>
      <c r="B24" s="104" t="s">
        <v>218</v>
      </c>
      <c r="C24" s="105">
        <v>2025</v>
      </c>
      <c r="D24" s="272">
        <v>334990000</v>
      </c>
      <c r="E24" s="264">
        <v>317490000</v>
      </c>
      <c r="F24" s="103">
        <f t="shared" si="0"/>
        <v>6349800</v>
      </c>
      <c r="G24" s="103">
        <f>E24-F24</f>
        <v>311140200</v>
      </c>
    </row>
    <row r="25" spans="1:7" s="18" customFormat="1" ht="12.75">
      <c r="A25" s="100" t="s">
        <v>207</v>
      </c>
      <c r="B25" s="104" t="s">
        <v>219</v>
      </c>
      <c r="C25" s="98">
        <v>2025</v>
      </c>
      <c r="D25" s="266">
        <v>314990000</v>
      </c>
      <c r="E25" s="266">
        <v>307490000</v>
      </c>
      <c r="F25" s="103">
        <f t="shared" si="0"/>
        <v>6149800</v>
      </c>
      <c r="G25" s="103">
        <f>E25-F25</f>
        <v>301340200</v>
      </c>
    </row>
    <row r="26" spans="1:7" s="18" customFormat="1" ht="12.75">
      <c r="B26" s="273"/>
      <c r="C26" s="91"/>
      <c r="D26" s="267"/>
      <c r="E26" s="267"/>
      <c r="F26" s="274"/>
      <c r="G26" s="274"/>
    </row>
    <row r="27" spans="1:7" s="18" customFormat="1" ht="12.75">
      <c r="A27" s="297" t="str">
        <f>AUDI!B42</f>
        <v>ACTUALIZADA 6 DE AGOSTO /2025</v>
      </c>
      <c r="B27" s="297"/>
      <c r="C27" s="91"/>
      <c r="D27" s="267"/>
      <c r="E27" s="267"/>
      <c r="F27" s="106"/>
      <c r="G27" s="106"/>
    </row>
    <row r="28" spans="1:7">
      <c r="B28" s="300"/>
      <c r="C28" s="300"/>
      <c r="D28" s="307"/>
      <c r="E28" s="307"/>
      <c r="F28" s="306"/>
      <c r="G28" s="306"/>
    </row>
    <row r="29" spans="1:7">
      <c r="B29" s="300"/>
      <c r="C29" s="300"/>
      <c r="D29" s="307"/>
      <c r="E29" s="307"/>
      <c r="F29" s="306"/>
      <c r="G29" s="306"/>
    </row>
    <row r="30" spans="1:7">
      <c r="B30" s="300"/>
      <c r="C30" s="300"/>
      <c r="D30" s="307"/>
      <c r="E30" s="307"/>
      <c r="F30" s="306"/>
      <c r="G30" s="306"/>
    </row>
    <row r="31" spans="1:7">
      <c r="B31" s="300"/>
      <c r="C31" s="300"/>
      <c r="D31" s="307"/>
      <c r="E31" s="307"/>
      <c r="F31" s="306"/>
      <c r="G31" s="306"/>
    </row>
    <row r="32" spans="1:7">
      <c r="B32" s="300"/>
      <c r="C32" s="300"/>
      <c r="D32" s="307"/>
      <c r="E32" s="307"/>
      <c r="F32" s="306"/>
      <c r="G32" s="306"/>
    </row>
    <row r="33" spans="2:7">
      <c r="B33" s="300"/>
      <c r="C33" s="300"/>
      <c r="D33" s="307"/>
      <c r="E33" s="307"/>
      <c r="F33" s="306"/>
      <c r="G33" s="306"/>
    </row>
    <row r="34" spans="2:7">
      <c r="B34" s="300"/>
      <c r="C34" s="300"/>
      <c r="D34" s="307"/>
      <c r="E34" s="307"/>
      <c r="F34" s="306"/>
      <c r="G34" s="306"/>
    </row>
    <row r="35" spans="2:7">
      <c r="B35" s="300"/>
      <c r="C35" s="300"/>
      <c r="D35" s="307"/>
      <c r="E35" s="307"/>
      <c r="F35" s="306"/>
      <c r="G35" s="306"/>
    </row>
    <row r="36" spans="2:7">
      <c r="B36" s="300"/>
      <c r="C36" s="300"/>
      <c r="D36" s="307"/>
      <c r="E36" s="307"/>
      <c r="F36" s="306"/>
      <c r="G36" s="306"/>
    </row>
    <row r="37" spans="2:7">
      <c r="B37" s="300"/>
      <c r="C37" s="300"/>
      <c r="D37" s="307"/>
      <c r="E37" s="307"/>
      <c r="F37" s="306"/>
      <c r="G37" s="306"/>
    </row>
  </sheetData>
  <mergeCells count="9">
    <mergeCell ref="A27:B27"/>
    <mergeCell ref="A8:A9"/>
    <mergeCell ref="G8:G9"/>
    <mergeCell ref="B8:B9"/>
    <mergeCell ref="C8:C9"/>
    <mergeCell ref="B1:E7"/>
    <mergeCell ref="E8:E9"/>
    <mergeCell ref="F8:F9"/>
    <mergeCell ref="D8:D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8A968-CF4E-4B86-8D04-E17D6B4665F8}">
  <dimension ref="A1:F15"/>
  <sheetViews>
    <sheetView topLeftCell="A8" workbookViewId="0">
      <selection activeCell="D12" sqref="D12"/>
    </sheetView>
  </sheetViews>
  <sheetFormatPr defaultRowHeight="15"/>
  <cols>
    <col min="2" max="2" width="27.42578125" style="45" customWidth="1"/>
    <col min="3" max="3" width="12.5703125" style="45" customWidth="1"/>
    <col min="4" max="4" width="19" style="46" customWidth="1"/>
    <col min="5" max="5" width="19.140625" style="47" customWidth="1"/>
    <col min="6" max="6" width="23" style="47" customWidth="1"/>
  </cols>
  <sheetData>
    <row r="1" spans="1:6">
      <c r="B1" s="305"/>
      <c r="C1" s="305"/>
      <c r="D1" s="305"/>
      <c r="E1" s="305"/>
      <c r="F1" s="305"/>
    </row>
    <row r="2" spans="1:6">
      <c r="B2" s="305"/>
      <c r="C2" s="305"/>
      <c r="D2" s="305"/>
      <c r="E2" s="305"/>
      <c r="F2" s="305"/>
    </row>
    <row r="3" spans="1:6">
      <c r="B3" s="305"/>
      <c r="C3" s="305"/>
      <c r="D3" s="305"/>
      <c r="E3" s="305"/>
      <c r="F3" s="305"/>
    </row>
    <row r="4" spans="1:6">
      <c r="B4" s="305"/>
      <c r="C4" s="305"/>
      <c r="D4" s="305"/>
      <c r="E4" s="305"/>
      <c r="F4" s="305"/>
    </row>
    <row r="5" spans="1:6">
      <c r="B5" s="305"/>
      <c r="C5" s="305"/>
      <c r="D5" s="305"/>
      <c r="E5" s="305"/>
      <c r="F5" s="305"/>
    </row>
    <row r="6" spans="1:6">
      <c r="B6" s="305"/>
      <c r="C6" s="305"/>
      <c r="D6" s="305"/>
      <c r="E6" s="305"/>
      <c r="F6" s="305"/>
    </row>
    <row r="7" spans="1:6">
      <c r="B7" s="305"/>
      <c r="C7" s="305"/>
      <c r="D7" s="305"/>
      <c r="E7" s="305"/>
      <c r="F7" s="305"/>
    </row>
    <row r="8" spans="1:6" s="18" customFormat="1" ht="40.5">
      <c r="A8" s="151" t="s">
        <v>135</v>
      </c>
      <c r="B8" s="152" t="s">
        <v>220</v>
      </c>
      <c r="C8" s="153" t="s">
        <v>137</v>
      </c>
      <c r="D8" s="154" t="str">
        <f>AUDI!F8</f>
        <v>PRECIO PÚBLICO</v>
      </c>
      <c r="E8" s="142" t="str">
        <f>AUDI!G8</f>
        <v>DESCUENTO ADICIONAL FESICOL ALCON</v>
      </c>
      <c r="F8" s="142" t="str">
        <f>AUDI!H8</f>
        <v>PRECIO FINAL FESICOL</v>
      </c>
    </row>
    <row r="9" spans="1:6" s="18" customFormat="1" ht="12.75">
      <c r="A9" s="100" t="s">
        <v>221</v>
      </c>
      <c r="B9" s="107" t="s">
        <v>222</v>
      </c>
      <c r="C9" s="108">
        <v>2024</v>
      </c>
      <c r="D9" s="109">
        <v>130990000</v>
      </c>
      <c r="E9" s="110">
        <f>+D9*2%</f>
        <v>2619800</v>
      </c>
      <c r="F9" s="110">
        <f>D9-E9</f>
        <v>128370200</v>
      </c>
    </row>
    <row r="10" spans="1:6" s="18" customFormat="1" ht="12.75">
      <c r="A10" s="100" t="s">
        <v>221</v>
      </c>
      <c r="B10" s="107" t="s">
        <v>223</v>
      </c>
      <c r="C10" s="108">
        <v>2025</v>
      </c>
      <c r="D10" s="109">
        <v>119990000</v>
      </c>
      <c r="E10" s="110">
        <f t="shared" ref="E10:E12" si="0">+D10*2%</f>
        <v>2399800</v>
      </c>
      <c r="F10" s="110">
        <f t="shared" ref="F10:F12" si="1">D10-E10</f>
        <v>117590200</v>
      </c>
    </row>
    <row r="11" spans="1:6" s="18" customFormat="1" ht="12.75">
      <c r="A11" s="100" t="s">
        <v>221</v>
      </c>
      <c r="B11" s="107" t="s">
        <v>224</v>
      </c>
      <c r="C11" s="108">
        <v>2025</v>
      </c>
      <c r="D11" s="109">
        <v>99990000</v>
      </c>
      <c r="E11" s="110">
        <f t="shared" si="0"/>
        <v>1999800</v>
      </c>
      <c r="F11" s="110">
        <f t="shared" si="1"/>
        <v>97990200</v>
      </c>
    </row>
    <row r="12" spans="1:6" s="18" customFormat="1" ht="12.75">
      <c r="A12" s="100" t="s">
        <v>221</v>
      </c>
      <c r="B12" s="107" t="s">
        <v>225</v>
      </c>
      <c r="C12" s="108">
        <v>2024</v>
      </c>
      <c r="D12" s="109">
        <v>49990000</v>
      </c>
      <c r="E12" s="110">
        <f t="shared" si="0"/>
        <v>999800</v>
      </c>
      <c r="F12" s="110">
        <f t="shared" si="1"/>
        <v>48990200</v>
      </c>
    </row>
    <row r="13" spans="1:6">
      <c r="B13" s="300"/>
      <c r="C13" s="300"/>
      <c r="D13" s="308"/>
      <c r="E13" s="307"/>
      <c r="F13" s="307"/>
    </row>
    <row r="14" spans="1:6">
      <c r="B14" s="300" t="str">
        <f>AUDI!B42</f>
        <v>ACTUALIZADA 6 DE AGOSTO /2025</v>
      </c>
      <c r="C14" s="300"/>
      <c r="D14" s="308"/>
      <c r="E14" s="307"/>
      <c r="F14" s="307"/>
    </row>
    <row r="15" spans="1:6">
      <c r="B15" s="300"/>
      <c r="C15" s="300"/>
      <c r="D15" s="308"/>
      <c r="E15" s="307"/>
      <c r="F15" s="307"/>
    </row>
  </sheetData>
  <mergeCells count="1">
    <mergeCell ref="B1:F7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3"/>
  <dimension ref="A8:F38"/>
  <sheetViews>
    <sheetView topLeftCell="A21" zoomScale="93" zoomScaleNormal="93" workbookViewId="0">
      <selection activeCell="D32" sqref="D32"/>
    </sheetView>
  </sheetViews>
  <sheetFormatPr defaultColWidth="11.42578125" defaultRowHeight="15"/>
  <cols>
    <col min="1" max="1" width="10.7109375" style="2" customWidth="1"/>
    <col min="2" max="2" width="40" style="2" customWidth="1"/>
    <col min="3" max="3" width="13.28515625" style="2" customWidth="1"/>
    <col min="4" max="4" width="16.140625" style="42" customWidth="1"/>
    <col min="5" max="5" width="16.7109375" style="43" customWidth="1"/>
    <col min="6" max="6" width="15.28515625" style="43" customWidth="1"/>
    <col min="7" max="16384" width="11.42578125" style="2"/>
  </cols>
  <sheetData>
    <row r="8" spans="1:6" s="73" customFormat="1" ht="40.5">
      <c r="A8" s="145" t="s">
        <v>135</v>
      </c>
      <c r="B8" s="144" t="s">
        <v>136</v>
      </c>
      <c r="C8" s="145" t="s">
        <v>137</v>
      </c>
      <c r="D8" s="146" t="str">
        <f>AUDI!F8</f>
        <v>PRECIO PÚBLICO</v>
      </c>
      <c r="E8" s="147" t="str">
        <f>AUDI!G8</f>
        <v>DESCUENTO ADICIONAL FESICOL ALCON</v>
      </c>
      <c r="F8" s="147" t="str">
        <f>AUDI!H8</f>
        <v>PRECIO FINAL FESICOL</v>
      </c>
    </row>
    <row r="9" spans="1:6" s="73" customFormat="1" ht="12.75">
      <c r="A9" s="107" t="s">
        <v>226</v>
      </c>
      <c r="B9" s="107" t="s">
        <v>227</v>
      </c>
      <c r="C9" s="107">
        <v>2026</v>
      </c>
      <c r="D9" s="109">
        <v>135990000</v>
      </c>
      <c r="E9" s="111">
        <f t="shared" ref="E9:E36" si="0">+D9*2%</f>
        <v>2719800</v>
      </c>
      <c r="F9" s="111">
        <f t="shared" ref="F9:F36" si="1">D9-E9</f>
        <v>133270200</v>
      </c>
    </row>
    <row r="10" spans="1:6" s="73" customFormat="1" ht="12.75">
      <c r="A10" s="107" t="s">
        <v>226</v>
      </c>
      <c r="B10" s="107" t="s">
        <v>228</v>
      </c>
      <c r="C10" s="107">
        <v>2026</v>
      </c>
      <c r="D10" s="109">
        <v>151990000</v>
      </c>
      <c r="E10" s="111">
        <f t="shared" si="0"/>
        <v>3039800</v>
      </c>
      <c r="F10" s="111">
        <f t="shared" si="1"/>
        <v>148950200</v>
      </c>
    </row>
    <row r="11" spans="1:6" s="73" customFormat="1" ht="12.75">
      <c r="A11" s="107"/>
      <c r="B11" s="107"/>
      <c r="C11" s="107"/>
      <c r="D11" s="109"/>
      <c r="E11" s="111">
        <f t="shared" si="0"/>
        <v>0</v>
      </c>
      <c r="F11" s="111">
        <f t="shared" si="1"/>
        <v>0</v>
      </c>
    </row>
    <row r="12" spans="1:6" s="73" customFormat="1" ht="12.75">
      <c r="A12" s="107" t="s">
        <v>226</v>
      </c>
      <c r="B12" s="107" t="s">
        <v>229</v>
      </c>
      <c r="C12" s="107">
        <v>2025</v>
      </c>
      <c r="D12" s="109">
        <v>99990000</v>
      </c>
      <c r="E12" s="111">
        <f t="shared" si="0"/>
        <v>1999800</v>
      </c>
      <c r="F12" s="111">
        <f t="shared" si="1"/>
        <v>97990200</v>
      </c>
    </row>
    <row r="13" spans="1:6" s="73" customFormat="1" ht="12.75">
      <c r="A13" s="107" t="s">
        <v>226</v>
      </c>
      <c r="B13" s="107" t="s">
        <v>230</v>
      </c>
      <c r="C13" s="107">
        <v>2025</v>
      </c>
      <c r="D13" s="109">
        <v>121990000</v>
      </c>
      <c r="E13" s="111">
        <f t="shared" si="0"/>
        <v>2439800</v>
      </c>
      <c r="F13" s="111">
        <f t="shared" si="1"/>
        <v>119550200</v>
      </c>
    </row>
    <row r="14" spans="1:6" s="73" customFormat="1" ht="12.75">
      <c r="A14" s="107" t="s">
        <v>226</v>
      </c>
      <c r="B14" s="107" t="s">
        <v>231</v>
      </c>
      <c r="C14" s="107">
        <v>2025</v>
      </c>
      <c r="D14" s="109">
        <v>162990000</v>
      </c>
      <c r="E14" s="111">
        <f t="shared" si="0"/>
        <v>3259800</v>
      </c>
      <c r="F14" s="111">
        <f t="shared" si="1"/>
        <v>159730200</v>
      </c>
    </row>
    <row r="15" spans="1:6" s="73" customFormat="1" ht="12.75">
      <c r="A15" s="107"/>
      <c r="B15" s="107"/>
      <c r="C15" s="107"/>
      <c r="D15" s="109"/>
      <c r="E15" s="111">
        <f t="shared" si="0"/>
        <v>0</v>
      </c>
      <c r="F15" s="111"/>
    </row>
    <row r="16" spans="1:6" s="73" customFormat="1" ht="12.75">
      <c r="A16" s="107" t="s">
        <v>226</v>
      </c>
      <c r="B16" s="107" t="s">
        <v>232</v>
      </c>
      <c r="C16" s="107">
        <v>2025</v>
      </c>
      <c r="D16" s="109">
        <v>322990000</v>
      </c>
      <c r="E16" s="111">
        <f t="shared" si="0"/>
        <v>6459800</v>
      </c>
      <c r="F16" s="111">
        <f t="shared" si="1"/>
        <v>316530200</v>
      </c>
    </row>
    <row r="17" spans="1:6" s="73" customFormat="1" ht="12.75">
      <c r="A17" s="107" t="s">
        <v>226</v>
      </c>
      <c r="B17" s="107" t="s">
        <v>233</v>
      </c>
      <c r="C17" s="107">
        <v>2025</v>
      </c>
      <c r="D17" s="109">
        <v>350990000</v>
      </c>
      <c r="E17" s="111">
        <f t="shared" si="0"/>
        <v>7019800</v>
      </c>
      <c r="F17" s="111">
        <f t="shared" si="1"/>
        <v>343970200</v>
      </c>
    </row>
    <row r="18" spans="1:6" s="73" customFormat="1" ht="12.75">
      <c r="A18" s="107" t="s">
        <v>226</v>
      </c>
      <c r="B18" s="107" t="s">
        <v>234</v>
      </c>
      <c r="C18" s="107">
        <v>2025</v>
      </c>
      <c r="D18" s="109">
        <v>364990000</v>
      </c>
      <c r="E18" s="111">
        <f t="shared" si="0"/>
        <v>7299800</v>
      </c>
      <c r="F18" s="111">
        <f t="shared" si="1"/>
        <v>357690200</v>
      </c>
    </row>
    <row r="19" spans="1:6" s="73" customFormat="1" ht="12.75">
      <c r="A19" s="107" t="s">
        <v>226</v>
      </c>
      <c r="B19" s="107" t="s">
        <v>235</v>
      </c>
      <c r="C19" s="107">
        <v>2025</v>
      </c>
      <c r="D19" s="109">
        <v>364990000</v>
      </c>
      <c r="E19" s="111">
        <f t="shared" si="0"/>
        <v>7299800</v>
      </c>
      <c r="F19" s="111">
        <f t="shared" si="1"/>
        <v>357690200</v>
      </c>
    </row>
    <row r="20" spans="1:6" s="73" customFormat="1" ht="12.75">
      <c r="A20" s="107"/>
      <c r="B20" s="107"/>
      <c r="C20" s="107"/>
      <c r="D20" s="109"/>
      <c r="E20" s="111">
        <f t="shared" si="0"/>
        <v>0</v>
      </c>
      <c r="F20" s="111"/>
    </row>
    <row r="21" spans="1:6" s="73" customFormat="1" ht="12.75">
      <c r="A21" s="107" t="s">
        <v>226</v>
      </c>
      <c r="B21" s="112" t="s">
        <v>236</v>
      </c>
      <c r="C21" s="107">
        <v>2025</v>
      </c>
      <c r="D21" s="109">
        <v>375990000</v>
      </c>
      <c r="E21" s="111">
        <f t="shared" si="0"/>
        <v>7519800</v>
      </c>
      <c r="F21" s="111">
        <f t="shared" si="1"/>
        <v>368470200</v>
      </c>
    </row>
    <row r="22" spans="1:6" s="73" customFormat="1" ht="12.75">
      <c r="A22" s="107" t="s">
        <v>226</v>
      </c>
      <c r="B22" s="112" t="s">
        <v>237</v>
      </c>
      <c r="C22" s="107">
        <v>2023</v>
      </c>
      <c r="D22" s="109">
        <v>280000000</v>
      </c>
      <c r="E22" s="111">
        <f t="shared" si="0"/>
        <v>5600000</v>
      </c>
      <c r="F22" s="111">
        <f t="shared" si="1"/>
        <v>274400000</v>
      </c>
    </row>
    <row r="23" spans="1:6" s="73" customFormat="1" ht="12.75">
      <c r="A23" s="107"/>
      <c r="B23" s="112"/>
      <c r="C23" s="107"/>
      <c r="D23" s="109"/>
      <c r="E23" s="111">
        <f t="shared" si="0"/>
        <v>0</v>
      </c>
      <c r="F23" s="111"/>
    </row>
    <row r="24" spans="1:6" s="73" customFormat="1" ht="12.75">
      <c r="A24" s="107" t="s">
        <v>238</v>
      </c>
      <c r="B24" s="107" t="s">
        <v>239</v>
      </c>
      <c r="C24" s="107">
        <v>2025</v>
      </c>
      <c r="D24" s="109">
        <v>89990000</v>
      </c>
      <c r="E24" s="111">
        <f t="shared" si="0"/>
        <v>1799800</v>
      </c>
      <c r="F24" s="111">
        <f t="shared" si="1"/>
        <v>88190200</v>
      </c>
    </row>
    <row r="25" spans="1:6" s="73" customFormat="1" ht="12.75">
      <c r="A25" s="107" t="s">
        <v>238</v>
      </c>
      <c r="B25" s="107" t="s">
        <v>240</v>
      </c>
      <c r="C25" s="107">
        <v>2025</v>
      </c>
      <c r="D25" s="109">
        <v>107990000</v>
      </c>
      <c r="E25" s="111">
        <f t="shared" si="0"/>
        <v>2159800</v>
      </c>
      <c r="F25" s="111">
        <f t="shared" si="1"/>
        <v>105830200</v>
      </c>
    </row>
    <row r="26" spans="1:6" s="73" customFormat="1" ht="12.75">
      <c r="A26" s="107" t="s">
        <v>238</v>
      </c>
      <c r="B26" s="107" t="s">
        <v>241</v>
      </c>
      <c r="C26" s="107">
        <v>2025</v>
      </c>
      <c r="D26" s="109">
        <v>112990000</v>
      </c>
      <c r="E26" s="111">
        <f t="shared" si="0"/>
        <v>2259800</v>
      </c>
      <c r="F26" s="111">
        <f t="shared" si="1"/>
        <v>110730200</v>
      </c>
    </row>
    <row r="27" spans="1:6" s="73" customFormat="1" ht="12.75">
      <c r="A27" s="107" t="s">
        <v>238</v>
      </c>
      <c r="B27" s="107" t="s">
        <v>242</v>
      </c>
      <c r="C27" s="107">
        <v>2025</v>
      </c>
      <c r="D27" s="109">
        <v>119990000</v>
      </c>
      <c r="E27" s="111">
        <f t="shared" si="0"/>
        <v>2399800</v>
      </c>
      <c r="F27" s="111">
        <f t="shared" si="1"/>
        <v>117590200</v>
      </c>
    </row>
    <row r="28" spans="1:6" s="73" customFormat="1" ht="12.75">
      <c r="A28" s="107"/>
      <c r="B28" s="107"/>
      <c r="C28" s="107"/>
      <c r="D28" s="109"/>
      <c r="E28" s="111">
        <f t="shared" si="0"/>
        <v>0</v>
      </c>
      <c r="F28" s="111"/>
    </row>
    <row r="29" spans="1:6" s="73" customFormat="1" ht="12.75">
      <c r="A29" s="107" t="s">
        <v>243</v>
      </c>
      <c r="B29" s="107" t="s">
        <v>244</v>
      </c>
      <c r="C29" s="107">
        <v>2025</v>
      </c>
      <c r="D29" s="109">
        <v>69990000</v>
      </c>
      <c r="E29" s="111">
        <f t="shared" si="0"/>
        <v>1399800</v>
      </c>
      <c r="F29" s="111">
        <f t="shared" si="1"/>
        <v>68590200</v>
      </c>
    </row>
    <row r="30" spans="1:6" s="73" customFormat="1" ht="12.75">
      <c r="A30" s="107" t="s">
        <v>243</v>
      </c>
      <c r="B30" s="107" t="s">
        <v>245</v>
      </c>
      <c r="C30" s="107">
        <v>2026</v>
      </c>
      <c r="D30" s="109">
        <v>75990000</v>
      </c>
      <c r="E30" s="111">
        <f t="shared" si="0"/>
        <v>1519800</v>
      </c>
      <c r="F30" s="111">
        <f t="shared" si="1"/>
        <v>74470200</v>
      </c>
    </row>
    <row r="31" spans="1:6" s="73" customFormat="1" ht="12.75">
      <c r="A31" s="107" t="s">
        <v>243</v>
      </c>
      <c r="B31" s="107" t="s">
        <v>246</v>
      </c>
      <c r="C31" s="107">
        <v>2026</v>
      </c>
      <c r="D31" s="109">
        <v>80990000</v>
      </c>
      <c r="E31" s="111">
        <f t="shared" si="0"/>
        <v>1619800</v>
      </c>
      <c r="F31" s="111">
        <f t="shared" si="1"/>
        <v>79370200</v>
      </c>
    </row>
    <row r="32" spans="1:6" s="73" customFormat="1" ht="12.75">
      <c r="A32" s="107" t="s">
        <v>243</v>
      </c>
      <c r="B32" s="107" t="s">
        <v>247</v>
      </c>
      <c r="C32" s="107">
        <v>2026</v>
      </c>
      <c r="D32" s="109">
        <v>92990000</v>
      </c>
      <c r="E32" s="111">
        <f t="shared" si="0"/>
        <v>1859800</v>
      </c>
      <c r="F32" s="111">
        <f t="shared" si="1"/>
        <v>91130200</v>
      </c>
    </row>
    <row r="33" spans="1:6" s="73" customFormat="1" ht="12.75">
      <c r="A33" s="107" t="s">
        <v>243</v>
      </c>
      <c r="B33" s="107" t="s">
        <v>248</v>
      </c>
      <c r="C33" s="107">
        <v>2026</v>
      </c>
      <c r="D33" s="109">
        <v>95990000</v>
      </c>
      <c r="E33" s="111">
        <f t="shared" si="0"/>
        <v>1919800</v>
      </c>
      <c r="F33" s="111">
        <f t="shared" si="1"/>
        <v>94070200</v>
      </c>
    </row>
    <row r="34" spans="1:6" s="73" customFormat="1" ht="12.75">
      <c r="A34" s="107" t="s">
        <v>243</v>
      </c>
      <c r="B34" s="107" t="s">
        <v>249</v>
      </c>
      <c r="C34" s="107">
        <v>2025</v>
      </c>
      <c r="D34" s="109">
        <v>195990000</v>
      </c>
      <c r="E34" s="111">
        <f t="shared" si="0"/>
        <v>3919800</v>
      </c>
      <c r="F34" s="111">
        <f t="shared" si="1"/>
        <v>192070200</v>
      </c>
    </row>
    <row r="35" spans="1:6" s="73" customFormat="1" ht="12.75">
      <c r="A35" s="113" t="s">
        <v>243</v>
      </c>
      <c r="B35" s="113" t="s">
        <v>250</v>
      </c>
      <c r="C35" s="113">
        <v>2025</v>
      </c>
      <c r="D35" s="114">
        <v>189990000</v>
      </c>
      <c r="E35" s="111">
        <f t="shared" si="0"/>
        <v>3799800</v>
      </c>
      <c r="F35" s="115">
        <f t="shared" si="1"/>
        <v>186190200</v>
      </c>
    </row>
    <row r="36" spans="1:6" s="73" customFormat="1" ht="12.75">
      <c r="A36" s="107" t="s">
        <v>243</v>
      </c>
      <c r="B36" s="107" t="s">
        <v>251</v>
      </c>
      <c r="C36" s="107">
        <v>2025</v>
      </c>
      <c r="D36" s="109">
        <v>266990000</v>
      </c>
      <c r="E36" s="111">
        <f t="shared" si="0"/>
        <v>5339800</v>
      </c>
      <c r="F36" s="111">
        <f t="shared" si="1"/>
        <v>261650200</v>
      </c>
    </row>
    <row r="38" spans="1:6">
      <c r="A38" s="180"/>
      <c r="B38" s="181" t="str">
        <f>AUDI!B42</f>
        <v>ACTUALIZADA 6 DE AGOSTO /2025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6" filterMode="1"/>
  <dimension ref="A3:G23"/>
  <sheetViews>
    <sheetView topLeftCell="A11" workbookViewId="0">
      <selection activeCell="E26" sqref="E26"/>
    </sheetView>
  </sheetViews>
  <sheetFormatPr defaultColWidth="11.42578125" defaultRowHeight="15"/>
  <cols>
    <col min="1" max="1" width="9.7109375" style="7" customWidth="1"/>
    <col min="2" max="2" width="40.85546875" style="2" customWidth="1"/>
    <col min="3" max="3" width="10" style="7" customWidth="1"/>
    <col min="4" max="5" width="17.7109375" style="26" customWidth="1"/>
    <col min="6" max="6" width="21.140625" style="26" customWidth="1"/>
    <col min="7" max="7" width="27.42578125" style="26" customWidth="1"/>
    <col min="8" max="16384" width="11.42578125" style="2"/>
  </cols>
  <sheetData>
    <row r="3" spans="1:7">
      <c r="G3" s="24"/>
    </row>
    <row r="8" spans="1:7" s="161" customFormat="1" ht="44.25" customHeight="1">
      <c r="A8" s="159" t="s">
        <v>0</v>
      </c>
      <c r="B8" s="159" t="s">
        <v>40</v>
      </c>
      <c r="C8" s="159" t="s">
        <v>41</v>
      </c>
      <c r="D8" s="160" t="s">
        <v>42</v>
      </c>
      <c r="E8" s="160" t="str">
        <f>AUDI!F8</f>
        <v>PRECIO PÚBLICO</v>
      </c>
      <c r="F8" s="202" t="str">
        <f>AUDI!G8</f>
        <v>DESCUENTO ADICIONAL FESICOL ALCON</v>
      </c>
      <c r="G8" s="158" t="str">
        <f>AUDI!H8</f>
        <v>PRECIO FINAL FESICOL</v>
      </c>
    </row>
    <row r="9" spans="1:7" s="3" customFormat="1">
      <c r="A9" s="234" t="s">
        <v>43</v>
      </c>
      <c r="B9" s="235" t="s">
        <v>44</v>
      </c>
      <c r="C9" s="234">
        <v>2025</v>
      </c>
      <c r="D9" s="236">
        <v>189990000</v>
      </c>
      <c r="E9" s="236">
        <v>171490000</v>
      </c>
      <c r="F9" s="237">
        <f>+E9*1%</f>
        <v>1714900</v>
      </c>
      <c r="G9" s="238">
        <f>E9-F9</f>
        <v>169775100</v>
      </c>
    </row>
    <row r="10" spans="1:7">
      <c r="A10" s="10" t="s">
        <v>43</v>
      </c>
      <c r="B10" s="11" t="s">
        <v>45</v>
      </c>
      <c r="C10" s="10">
        <v>2025</v>
      </c>
      <c r="D10" s="27">
        <v>239990000</v>
      </c>
      <c r="E10" s="27">
        <v>216990000</v>
      </c>
      <c r="F10" s="237">
        <f t="shared" ref="F10:F21" si="0">+E10*1%</f>
        <v>2169900</v>
      </c>
      <c r="G10" s="239">
        <f t="shared" ref="G10:G21" si="1">E10-F10</f>
        <v>214820100</v>
      </c>
    </row>
    <row r="11" spans="1:7">
      <c r="A11" s="10" t="s">
        <v>43</v>
      </c>
      <c r="B11" s="11" t="s">
        <v>46</v>
      </c>
      <c r="C11" s="10">
        <v>2025</v>
      </c>
      <c r="D11" s="27">
        <v>259990000</v>
      </c>
      <c r="E11" s="27">
        <v>224990000</v>
      </c>
      <c r="F11" s="237">
        <f t="shared" si="0"/>
        <v>2249900</v>
      </c>
      <c r="G11" s="239">
        <f t="shared" si="1"/>
        <v>222740100</v>
      </c>
    </row>
    <row r="12" spans="1:7">
      <c r="A12" s="10"/>
      <c r="B12" s="11"/>
      <c r="C12" s="10"/>
      <c r="D12" s="27"/>
      <c r="E12" s="27"/>
      <c r="F12" s="237">
        <f t="shared" si="0"/>
        <v>0</v>
      </c>
      <c r="G12" s="239"/>
    </row>
    <row r="13" spans="1:7">
      <c r="A13" s="10" t="s">
        <v>43</v>
      </c>
      <c r="B13" s="11" t="s">
        <v>47</v>
      </c>
      <c r="C13" s="10">
        <v>2025</v>
      </c>
      <c r="D13" s="27">
        <v>300000000</v>
      </c>
      <c r="E13" s="27">
        <v>257000000</v>
      </c>
      <c r="F13" s="237">
        <f t="shared" si="0"/>
        <v>2570000</v>
      </c>
      <c r="G13" s="239">
        <f t="shared" si="1"/>
        <v>254430000</v>
      </c>
    </row>
    <row r="14" spans="1:7">
      <c r="A14" s="10" t="s">
        <v>43</v>
      </c>
      <c r="B14" s="11" t="s">
        <v>48</v>
      </c>
      <c r="C14" s="10">
        <v>2026</v>
      </c>
      <c r="D14" s="27">
        <v>340000000</v>
      </c>
      <c r="E14" s="27">
        <v>337000000</v>
      </c>
      <c r="F14" s="237">
        <f t="shared" si="0"/>
        <v>3370000</v>
      </c>
      <c r="G14" s="239">
        <f t="shared" si="1"/>
        <v>333630000</v>
      </c>
    </row>
    <row r="15" spans="1:7">
      <c r="A15" s="10"/>
      <c r="B15" s="11"/>
      <c r="C15" s="10"/>
      <c r="D15" s="27"/>
      <c r="E15" s="27"/>
      <c r="F15" s="237">
        <f t="shared" si="0"/>
        <v>0</v>
      </c>
      <c r="G15" s="239"/>
    </row>
    <row r="16" spans="1:7">
      <c r="A16" s="38" t="s">
        <v>43</v>
      </c>
      <c r="B16" s="39" t="s">
        <v>49</v>
      </c>
      <c r="C16" s="38">
        <v>2025</v>
      </c>
      <c r="D16" s="40">
        <v>339990000</v>
      </c>
      <c r="E16" s="40">
        <v>290990000</v>
      </c>
      <c r="F16" s="237">
        <f t="shared" si="0"/>
        <v>2909900</v>
      </c>
      <c r="G16" s="240">
        <f t="shared" si="1"/>
        <v>288080100</v>
      </c>
    </row>
    <row r="17" spans="1:7">
      <c r="A17" s="10" t="s">
        <v>43</v>
      </c>
      <c r="B17" s="11" t="s">
        <v>50</v>
      </c>
      <c r="C17" s="10">
        <v>2025</v>
      </c>
      <c r="D17" s="27">
        <v>379990000</v>
      </c>
      <c r="E17" s="27">
        <v>355990000</v>
      </c>
      <c r="F17" s="237">
        <f t="shared" si="0"/>
        <v>3559900</v>
      </c>
      <c r="G17" s="239">
        <f t="shared" si="1"/>
        <v>352430100</v>
      </c>
    </row>
    <row r="18" spans="1:7">
      <c r="A18" s="10"/>
      <c r="B18" s="11"/>
      <c r="C18" s="10"/>
      <c r="D18" s="27"/>
      <c r="E18" s="27"/>
      <c r="F18" s="237">
        <f t="shared" si="0"/>
        <v>0</v>
      </c>
      <c r="G18" s="239"/>
    </row>
    <row r="19" spans="1:7">
      <c r="A19" s="10" t="s">
        <v>43</v>
      </c>
      <c r="B19" s="11" t="s">
        <v>51</v>
      </c>
      <c r="C19" s="10">
        <v>2025</v>
      </c>
      <c r="D19" s="27">
        <v>500000000</v>
      </c>
      <c r="E19" s="27">
        <v>471000000</v>
      </c>
      <c r="F19" s="237">
        <f t="shared" si="0"/>
        <v>4710000</v>
      </c>
      <c r="G19" s="239">
        <f t="shared" si="1"/>
        <v>466290000</v>
      </c>
    </row>
    <row r="20" spans="1:7">
      <c r="A20" s="10" t="s">
        <v>43</v>
      </c>
      <c r="B20" s="11" t="s">
        <v>52</v>
      </c>
      <c r="C20" s="10">
        <v>2025</v>
      </c>
      <c r="D20" s="27">
        <v>520000000</v>
      </c>
      <c r="E20" s="27">
        <v>487000000</v>
      </c>
      <c r="F20" s="237">
        <f t="shared" si="0"/>
        <v>4870000</v>
      </c>
      <c r="G20" s="239">
        <f t="shared" si="1"/>
        <v>482130000</v>
      </c>
    </row>
    <row r="21" spans="1:7">
      <c r="A21" s="10" t="s">
        <v>43</v>
      </c>
      <c r="B21" s="11" t="s">
        <v>53</v>
      </c>
      <c r="C21" s="10">
        <v>2025</v>
      </c>
      <c r="D21" s="27">
        <v>580000000</v>
      </c>
      <c r="E21" s="27">
        <v>547000000</v>
      </c>
      <c r="F21" s="237">
        <f t="shared" si="0"/>
        <v>5470000</v>
      </c>
      <c r="G21" s="239">
        <f t="shared" si="1"/>
        <v>541530000</v>
      </c>
    </row>
    <row r="22" spans="1:7">
      <c r="A22" s="22"/>
      <c r="B22" s="23"/>
      <c r="C22" s="22"/>
      <c r="D22" s="28"/>
      <c r="E22" s="28"/>
      <c r="F22" s="28"/>
      <c r="G22" s="25"/>
    </row>
    <row r="23" spans="1:7">
      <c r="A23" s="174" t="s">
        <v>54</v>
      </c>
      <c r="B23" s="181" t="str">
        <f>AUDI!B42</f>
        <v>ACTUALIZADA 6 DE AGOSTO /2025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382-5AA9-4441-90A3-16D9F89A6342}">
  <sheetPr codeName="Hoja12"/>
  <dimension ref="A1:G35"/>
  <sheetViews>
    <sheetView topLeftCell="A26" workbookViewId="0">
      <selection activeCell="F9" sqref="F9:F33"/>
    </sheetView>
  </sheetViews>
  <sheetFormatPr defaultColWidth="11.42578125" defaultRowHeight="15"/>
  <cols>
    <col min="1" max="1" width="18.28515625" style="1" customWidth="1"/>
    <col min="2" max="2" width="36.5703125" style="1" customWidth="1"/>
    <col min="3" max="3" width="9.5703125" style="1" customWidth="1"/>
    <col min="4" max="4" width="18.28515625" style="1" customWidth="1"/>
    <col min="5" max="5" width="17" style="1" customWidth="1"/>
    <col min="6" max="6" width="18" style="1" customWidth="1"/>
    <col min="7" max="7" width="20.7109375" style="1" customWidth="1"/>
    <col min="8" max="16384" width="11.42578125" style="1"/>
  </cols>
  <sheetData>
    <row r="1" spans="1:7">
      <c r="A1" s="287"/>
      <c r="B1" s="287"/>
      <c r="C1" s="287"/>
      <c r="D1" s="287"/>
      <c r="E1" s="287"/>
      <c r="F1" s="287"/>
      <c r="G1" s="287"/>
    </row>
    <row r="2" spans="1:7">
      <c r="A2" s="287"/>
      <c r="B2" s="287"/>
      <c r="C2" s="287"/>
      <c r="D2" s="287"/>
      <c r="E2" s="287"/>
      <c r="F2" s="287"/>
      <c r="G2" s="287"/>
    </row>
    <row r="3" spans="1:7">
      <c r="A3" s="287"/>
      <c r="B3" s="287"/>
      <c r="C3" s="287"/>
      <c r="D3" s="287"/>
      <c r="E3" s="287"/>
      <c r="F3" s="287"/>
      <c r="G3" s="287"/>
    </row>
    <row r="4" spans="1:7">
      <c r="A4" s="287"/>
      <c r="B4" s="287"/>
      <c r="C4" s="287"/>
      <c r="D4" s="287"/>
      <c r="E4" s="287"/>
      <c r="F4" s="287"/>
      <c r="G4" s="287"/>
    </row>
    <row r="5" spans="1:7">
      <c r="A5" s="287"/>
      <c r="B5" s="287"/>
      <c r="C5" s="287"/>
      <c r="D5" s="287"/>
      <c r="E5" s="287"/>
      <c r="F5" s="287"/>
      <c r="G5" s="287"/>
    </row>
    <row r="6" spans="1:7">
      <c r="A6" s="287"/>
      <c r="B6" s="287"/>
      <c r="C6" s="287"/>
      <c r="D6" s="287"/>
      <c r="E6" s="287"/>
      <c r="F6" s="287"/>
      <c r="G6" s="287"/>
    </row>
    <row r="7" spans="1:7">
      <c r="A7" s="287"/>
      <c r="B7" s="287"/>
      <c r="C7" s="287"/>
      <c r="D7" s="287"/>
      <c r="E7" s="287"/>
      <c r="F7" s="287"/>
      <c r="G7" s="287"/>
    </row>
    <row r="8" spans="1:7" ht="45.75">
      <c r="A8" s="220" t="s">
        <v>0</v>
      </c>
      <c r="B8" s="129" t="s">
        <v>1</v>
      </c>
      <c r="C8" s="129" t="s">
        <v>41</v>
      </c>
      <c r="D8" s="129" t="s">
        <v>42</v>
      </c>
      <c r="E8" s="129" t="str">
        <f>AUDI!F8</f>
        <v>PRECIO PÚBLICO</v>
      </c>
      <c r="F8" s="162" t="str">
        <f>AUDI!G8</f>
        <v>DESCUENTO ADICIONAL FESICOL ALCON</v>
      </c>
      <c r="G8" s="130" t="str">
        <f>AUDI!H8</f>
        <v>PRECIO FINAL FESICOL</v>
      </c>
    </row>
    <row r="9" spans="1:7">
      <c r="A9" s="192" t="s">
        <v>55</v>
      </c>
      <c r="B9" s="41" t="s">
        <v>56</v>
      </c>
      <c r="C9" s="41">
        <v>2026</v>
      </c>
      <c r="D9" s="163">
        <v>68990000</v>
      </c>
      <c r="E9" s="164">
        <v>67490000</v>
      </c>
      <c r="F9" s="244">
        <f>+E9*3%</f>
        <v>2024700</v>
      </c>
      <c r="G9" s="244">
        <f t="shared" ref="G9:G12" si="0">E9-F9</f>
        <v>65465300</v>
      </c>
    </row>
    <row r="10" spans="1:7">
      <c r="A10" s="192" t="s">
        <v>55</v>
      </c>
      <c r="B10" s="41" t="s">
        <v>57</v>
      </c>
      <c r="C10" s="41">
        <v>2026</v>
      </c>
      <c r="D10" s="163">
        <v>78990000</v>
      </c>
      <c r="E10" s="164">
        <v>77990000</v>
      </c>
      <c r="F10" s="244">
        <f t="shared" ref="F10:F33" si="1">+E10*3%</f>
        <v>2339700</v>
      </c>
      <c r="G10" s="244">
        <f t="shared" ref="G10:G11" si="2">E10-F10</f>
        <v>75650300</v>
      </c>
    </row>
    <row r="11" spans="1:7">
      <c r="A11" s="192" t="s">
        <v>55</v>
      </c>
      <c r="B11" s="41" t="s">
        <v>58</v>
      </c>
      <c r="C11" s="41">
        <v>2026</v>
      </c>
      <c r="D11" s="163">
        <v>85990000</v>
      </c>
      <c r="E11" s="164">
        <v>84990000</v>
      </c>
      <c r="F11" s="244">
        <f t="shared" si="1"/>
        <v>2549700</v>
      </c>
      <c r="G11" s="244">
        <f t="shared" si="2"/>
        <v>82440300</v>
      </c>
    </row>
    <row r="12" spans="1:7">
      <c r="A12" s="192" t="s">
        <v>55</v>
      </c>
      <c r="B12" s="41" t="s">
        <v>59</v>
      </c>
      <c r="C12" s="41">
        <v>2026</v>
      </c>
      <c r="D12" s="163">
        <v>91990000</v>
      </c>
      <c r="E12" s="164">
        <v>90990000</v>
      </c>
      <c r="F12" s="244">
        <f t="shared" si="1"/>
        <v>2729700</v>
      </c>
      <c r="G12" s="244">
        <f t="shared" si="0"/>
        <v>88260300</v>
      </c>
    </row>
    <row r="13" spans="1:7">
      <c r="A13" s="192" t="s">
        <v>55</v>
      </c>
      <c r="B13" s="41" t="s">
        <v>60</v>
      </c>
      <c r="C13" s="41">
        <v>2025</v>
      </c>
      <c r="D13" s="163">
        <v>116990000</v>
      </c>
      <c r="E13" s="164">
        <v>109990000</v>
      </c>
      <c r="F13" s="244">
        <f t="shared" si="1"/>
        <v>3299700</v>
      </c>
      <c r="G13" s="244">
        <f t="shared" ref="G13:G20" si="3">E13-F13</f>
        <v>106690300</v>
      </c>
    </row>
    <row r="14" spans="1:7">
      <c r="A14" s="192"/>
      <c r="B14" s="41"/>
      <c r="C14" s="41"/>
      <c r="D14" s="163"/>
      <c r="E14" s="164"/>
      <c r="F14" s="244">
        <f t="shared" si="1"/>
        <v>0</v>
      </c>
      <c r="G14" s="244"/>
    </row>
    <row r="15" spans="1:7">
      <c r="A15" s="192" t="s">
        <v>55</v>
      </c>
      <c r="B15" s="41" t="s">
        <v>61</v>
      </c>
      <c r="C15" s="41">
        <v>2025</v>
      </c>
      <c r="D15" s="163">
        <v>86990000</v>
      </c>
      <c r="E15" s="164">
        <v>80490000</v>
      </c>
      <c r="F15" s="244">
        <f t="shared" si="1"/>
        <v>2414700</v>
      </c>
      <c r="G15" s="244">
        <f t="shared" si="3"/>
        <v>78075300</v>
      </c>
    </row>
    <row r="16" spans="1:7" ht="27">
      <c r="A16" s="192" t="s">
        <v>55</v>
      </c>
      <c r="B16" s="77" t="s">
        <v>62</v>
      </c>
      <c r="C16" s="41">
        <v>2025</v>
      </c>
      <c r="D16" s="163">
        <v>96990000</v>
      </c>
      <c r="E16" s="164">
        <v>89490000</v>
      </c>
      <c r="F16" s="244">
        <f t="shared" si="1"/>
        <v>2684700</v>
      </c>
      <c r="G16" s="244">
        <f t="shared" si="3"/>
        <v>86805300</v>
      </c>
    </row>
    <row r="17" spans="1:7">
      <c r="A17" s="192" t="s">
        <v>55</v>
      </c>
      <c r="B17" s="77" t="s">
        <v>62</v>
      </c>
      <c r="C17" s="41">
        <v>2026</v>
      </c>
      <c r="D17" s="163">
        <v>91990000</v>
      </c>
      <c r="E17" s="164">
        <v>90990000</v>
      </c>
      <c r="F17" s="244">
        <f t="shared" si="1"/>
        <v>2729700</v>
      </c>
      <c r="G17" s="244">
        <f t="shared" si="3"/>
        <v>88260300</v>
      </c>
    </row>
    <row r="18" spans="1:7">
      <c r="A18" s="192"/>
      <c r="B18" s="41"/>
      <c r="C18" s="41"/>
      <c r="D18" s="163"/>
      <c r="E18" s="164"/>
      <c r="F18" s="244">
        <f t="shared" si="1"/>
        <v>0</v>
      </c>
      <c r="G18" s="244">
        <f t="shared" si="3"/>
        <v>0</v>
      </c>
    </row>
    <row r="19" spans="1:7">
      <c r="A19" s="221" t="s">
        <v>55</v>
      </c>
      <c r="B19" s="41" t="s">
        <v>63</v>
      </c>
      <c r="C19" s="41">
        <v>2026</v>
      </c>
      <c r="D19" s="163">
        <v>93990000</v>
      </c>
      <c r="E19" s="164">
        <v>92990000</v>
      </c>
      <c r="F19" s="244">
        <f t="shared" si="1"/>
        <v>2789700</v>
      </c>
      <c r="G19" s="244">
        <f t="shared" si="3"/>
        <v>90200300</v>
      </c>
    </row>
    <row r="20" spans="1:7">
      <c r="A20" s="193" t="s">
        <v>55</v>
      </c>
      <c r="B20" s="41" t="s">
        <v>64</v>
      </c>
      <c r="C20" s="41">
        <v>2026</v>
      </c>
      <c r="D20" s="163">
        <v>104990000</v>
      </c>
      <c r="E20" s="164">
        <v>103990000</v>
      </c>
      <c r="F20" s="244">
        <f t="shared" si="1"/>
        <v>3119700</v>
      </c>
      <c r="G20" s="244">
        <f t="shared" si="3"/>
        <v>100870300</v>
      </c>
    </row>
    <row r="21" spans="1:7">
      <c r="A21" s="193"/>
      <c r="B21" s="41"/>
      <c r="C21" s="41"/>
      <c r="D21" s="163"/>
      <c r="E21" s="164"/>
      <c r="F21" s="244">
        <f t="shared" si="1"/>
        <v>0</v>
      </c>
      <c r="G21" s="244"/>
    </row>
    <row r="22" spans="1:7">
      <c r="A22" s="193" t="s">
        <v>55</v>
      </c>
      <c r="B22" s="41" t="s">
        <v>65</v>
      </c>
      <c r="C22" s="41">
        <v>2026</v>
      </c>
      <c r="D22" s="163">
        <v>92990000</v>
      </c>
      <c r="E22" s="164">
        <v>89990000</v>
      </c>
      <c r="F22" s="244">
        <f t="shared" si="1"/>
        <v>2699700</v>
      </c>
      <c r="G22" s="244">
        <f t="shared" ref="G22" si="4">E22-F22</f>
        <v>87290300</v>
      </c>
    </row>
    <row r="23" spans="1:7">
      <c r="A23" s="193" t="s">
        <v>55</v>
      </c>
      <c r="B23" s="41" t="s">
        <v>66</v>
      </c>
      <c r="C23" s="41">
        <v>2026</v>
      </c>
      <c r="D23" s="163">
        <v>98990000</v>
      </c>
      <c r="E23" s="164">
        <v>97990000</v>
      </c>
      <c r="F23" s="244">
        <f t="shared" si="1"/>
        <v>2939700</v>
      </c>
      <c r="G23" s="244">
        <f t="shared" ref="G23:G26" si="5">E23-F23</f>
        <v>95050300</v>
      </c>
    </row>
    <row r="24" spans="1:7">
      <c r="A24" s="193" t="s">
        <v>55</v>
      </c>
      <c r="B24" s="41" t="s">
        <v>67</v>
      </c>
      <c r="C24" s="41">
        <v>2026</v>
      </c>
      <c r="D24" s="163">
        <v>117990000</v>
      </c>
      <c r="E24" s="164">
        <v>113990000</v>
      </c>
      <c r="F24" s="244">
        <f t="shared" si="1"/>
        <v>3419700</v>
      </c>
      <c r="G24" s="244">
        <f t="shared" si="5"/>
        <v>110570300</v>
      </c>
    </row>
    <row r="25" spans="1:7">
      <c r="A25" s="193"/>
      <c r="B25" s="41"/>
      <c r="C25" s="41"/>
      <c r="D25" s="163"/>
      <c r="E25" s="164"/>
      <c r="F25" s="244">
        <f t="shared" si="1"/>
        <v>0</v>
      </c>
      <c r="G25" s="244">
        <f t="shared" si="5"/>
        <v>0</v>
      </c>
    </row>
    <row r="26" spans="1:7">
      <c r="A26" s="193" t="s">
        <v>55</v>
      </c>
      <c r="B26" s="41" t="s">
        <v>68</v>
      </c>
      <c r="C26" s="41">
        <v>2025</v>
      </c>
      <c r="D26" s="163">
        <v>132990000</v>
      </c>
      <c r="E26" s="164">
        <v>128990000</v>
      </c>
      <c r="F26" s="244">
        <f t="shared" si="1"/>
        <v>3869700</v>
      </c>
      <c r="G26" s="244">
        <f t="shared" si="5"/>
        <v>125120300</v>
      </c>
    </row>
    <row r="27" spans="1:7">
      <c r="A27" s="193" t="s">
        <v>55</v>
      </c>
      <c r="B27" s="41" t="s">
        <v>69</v>
      </c>
      <c r="C27" s="41">
        <v>2025</v>
      </c>
      <c r="D27" s="163">
        <v>147990000</v>
      </c>
      <c r="E27" s="164">
        <v>146990000</v>
      </c>
      <c r="F27" s="244">
        <f t="shared" si="1"/>
        <v>4409700</v>
      </c>
      <c r="G27" s="244">
        <f t="shared" ref="G27" si="6">E27-F27</f>
        <v>142580300</v>
      </c>
    </row>
    <row r="28" spans="1:7">
      <c r="A28" s="193"/>
      <c r="B28" s="41"/>
      <c r="C28" s="41"/>
      <c r="D28" s="163"/>
      <c r="E28" s="164"/>
      <c r="F28" s="244">
        <f t="shared" si="1"/>
        <v>0</v>
      </c>
      <c r="G28" s="244"/>
    </row>
    <row r="29" spans="1:7">
      <c r="A29" s="193" t="s">
        <v>55</v>
      </c>
      <c r="B29" s="41" t="s">
        <v>70</v>
      </c>
      <c r="C29" s="41">
        <v>2025</v>
      </c>
      <c r="D29" s="163">
        <v>118990000</v>
      </c>
      <c r="E29" s="164">
        <v>117990000</v>
      </c>
      <c r="F29" s="244">
        <f t="shared" si="1"/>
        <v>3539700</v>
      </c>
      <c r="G29" s="244">
        <f t="shared" ref="G29" si="7">E29-F29</f>
        <v>114450300</v>
      </c>
    </row>
    <row r="30" spans="1:7">
      <c r="A30" s="251" t="s">
        <v>55</v>
      </c>
      <c r="B30" s="66" t="s">
        <v>71</v>
      </c>
      <c r="C30" s="66">
        <v>2025</v>
      </c>
      <c r="D30" s="252">
        <v>160990000</v>
      </c>
      <c r="E30" s="253">
        <v>159990000</v>
      </c>
      <c r="F30" s="244">
        <f t="shared" si="1"/>
        <v>4799700</v>
      </c>
      <c r="G30" s="254">
        <f t="shared" ref="G30:G33" si="8">E30-F30</f>
        <v>155190300</v>
      </c>
    </row>
    <row r="31" spans="1:7">
      <c r="A31" s="248"/>
      <c r="B31" s="248"/>
      <c r="C31" s="248"/>
      <c r="D31" s="249"/>
      <c r="E31" s="250"/>
      <c r="F31" s="244">
        <f t="shared" si="1"/>
        <v>0</v>
      </c>
      <c r="G31" s="254">
        <f t="shared" si="8"/>
        <v>0</v>
      </c>
    </row>
    <row r="32" spans="1:7">
      <c r="A32" s="248" t="s">
        <v>55</v>
      </c>
      <c r="B32" s="248" t="s">
        <v>72</v>
      </c>
      <c r="C32" s="248">
        <v>2025</v>
      </c>
      <c r="D32" s="249">
        <v>151990000</v>
      </c>
      <c r="E32" s="250">
        <v>150990000</v>
      </c>
      <c r="F32" s="244">
        <f t="shared" si="1"/>
        <v>4529700</v>
      </c>
      <c r="G32" s="254">
        <f t="shared" si="8"/>
        <v>146460300</v>
      </c>
    </row>
    <row r="33" spans="1:7">
      <c r="A33" s="248" t="s">
        <v>55</v>
      </c>
      <c r="B33" s="248" t="s">
        <v>73</v>
      </c>
      <c r="C33" s="116">
        <v>2025</v>
      </c>
      <c r="D33" s="249">
        <v>170990000</v>
      </c>
      <c r="E33" s="250">
        <v>169990000</v>
      </c>
      <c r="F33" s="244">
        <f t="shared" si="1"/>
        <v>5099700</v>
      </c>
      <c r="G33" s="254">
        <f t="shared" si="8"/>
        <v>164890300</v>
      </c>
    </row>
    <row r="35" spans="1:7">
      <c r="A35" s="175"/>
      <c r="B35" s="1" t="str">
        <f>AUDI!B42</f>
        <v>ACTUALIZADA 6 DE AGOSTO /2025</v>
      </c>
    </row>
  </sheetData>
  <mergeCells count="1">
    <mergeCell ref="A1:G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53CB0-CAA9-416C-BA6C-95B4B2619342}">
  <dimension ref="A1:G27"/>
  <sheetViews>
    <sheetView topLeftCell="A13" workbookViewId="0">
      <selection activeCell="E28" sqref="E28"/>
    </sheetView>
  </sheetViews>
  <sheetFormatPr defaultRowHeight="15"/>
  <cols>
    <col min="1" max="1" width="15.28515625" customWidth="1"/>
    <col min="2" max="2" width="30.5703125" customWidth="1"/>
    <col min="3" max="3" width="15" style="123" customWidth="1"/>
    <col min="4" max="4" width="20" style="120" customWidth="1"/>
    <col min="5" max="5" width="18.28515625" style="120" customWidth="1"/>
    <col min="6" max="6" width="21.28515625" style="120" customWidth="1"/>
    <col min="7" max="7" width="23.28515625" style="120" customWidth="1"/>
  </cols>
  <sheetData>
    <row r="1" spans="1:7" ht="107.25" customHeight="1">
      <c r="A1" s="282"/>
      <c r="B1" s="282"/>
      <c r="C1" s="282"/>
      <c r="D1" s="282"/>
      <c r="E1" s="282"/>
      <c r="F1" s="282"/>
      <c r="G1" s="282"/>
    </row>
    <row r="2" spans="1:7" ht="42.75" customHeight="1">
      <c r="A2" s="117" t="s">
        <v>0</v>
      </c>
      <c r="B2" s="117" t="s">
        <v>1</v>
      </c>
      <c r="C2" s="121" t="s">
        <v>41</v>
      </c>
      <c r="D2" s="118" t="s">
        <v>74</v>
      </c>
      <c r="E2" s="118" t="s">
        <v>75</v>
      </c>
      <c r="F2" s="148" t="str">
        <f>AUDI!G8</f>
        <v>DESCUENTO ADICIONAL FESICOL ALCON</v>
      </c>
      <c r="G2" s="148" t="str">
        <f>AUDI!H8</f>
        <v>PRECIO FINAL FESICOL</v>
      </c>
    </row>
    <row r="3" spans="1:7">
      <c r="A3" s="116" t="s">
        <v>76</v>
      </c>
      <c r="B3" s="116" t="s">
        <v>77</v>
      </c>
      <c r="C3" s="122">
        <v>2026</v>
      </c>
      <c r="D3" s="119">
        <v>79990000</v>
      </c>
      <c r="E3" s="119">
        <v>79990000</v>
      </c>
      <c r="F3" s="246">
        <f>+E3*2%</f>
        <v>1599800</v>
      </c>
      <c r="G3" s="246">
        <f>E3-F3</f>
        <v>78390200</v>
      </c>
    </row>
    <row r="4" spans="1:7">
      <c r="A4" s="116" t="s">
        <v>76</v>
      </c>
      <c r="B4" s="116" t="s">
        <v>78</v>
      </c>
      <c r="C4" s="122">
        <v>2026</v>
      </c>
      <c r="D4" s="119">
        <v>85990000</v>
      </c>
      <c r="E4" s="119">
        <v>85990000</v>
      </c>
      <c r="F4" s="246">
        <f t="shared" ref="F4:F24" si="0">+E4*2%</f>
        <v>1719800</v>
      </c>
      <c r="G4" s="246">
        <f>E4-F4</f>
        <v>84270200</v>
      </c>
    </row>
    <row r="5" spans="1:7">
      <c r="A5" s="116" t="s">
        <v>76</v>
      </c>
      <c r="B5" s="116" t="s">
        <v>79</v>
      </c>
      <c r="C5" s="122">
        <v>2026</v>
      </c>
      <c r="D5" s="119">
        <v>89990000</v>
      </c>
      <c r="E5" s="119">
        <v>89990000</v>
      </c>
      <c r="F5" s="246">
        <f t="shared" si="0"/>
        <v>1799800</v>
      </c>
      <c r="G5" s="246">
        <f t="shared" ref="G5:G25" si="1">E5-F5</f>
        <v>88190200</v>
      </c>
    </row>
    <row r="6" spans="1:7">
      <c r="A6" s="116" t="s">
        <v>76</v>
      </c>
      <c r="B6" s="116" t="s">
        <v>80</v>
      </c>
      <c r="C6" s="122">
        <v>2026</v>
      </c>
      <c r="D6" s="119">
        <v>99990000</v>
      </c>
      <c r="E6" s="119">
        <v>99990000</v>
      </c>
      <c r="F6" s="246">
        <f t="shared" si="0"/>
        <v>1999800</v>
      </c>
      <c r="G6" s="246">
        <f t="shared" si="1"/>
        <v>97990200</v>
      </c>
    </row>
    <row r="7" spans="1:7">
      <c r="A7" s="116"/>
      <c r="B7" s="116"/>
      <c r="C7" s="122"/>
      <c r="D7" s="119"/>
      <c r="E7" s="119"/>
      <c r="F7" s="246">
        <f t="shared" si="0"/>
        <v>0</v>
      </c>
      <c r="G7" s="246">
        <f t="shared" si="1"/>
        <v>0</v>
      </c>
    </row>
    <row r="8" spans="1:7">
      <c r="A8" s="116" t="s">
        <v>76</v>
      </c>
      <c r="B8" s="116" t="s">
        <v>81</v>
      </c>
      <c r="C8" s="122">
        <v>2026</v>
      </c>
      <c r="D8" s="119">
        <v>119990000</v>
      </c>
      <c r="E8" s="119">
        <v>114990000</v>
      </c>
      <c r="F8" s="246">
        <f t="shared" si="0"/>
        <v>2299800</v>
      </c>
      <c r="G8" s="246">
        <f t="shared" si="1"/>
        <v>112690200</v>
      </c>
    </row>
    <row r="9" spans="1:7">
      <c r="A9" s="116"/>
      <c r="B9" s="116"/>
      <c r="C9" s="122"/>
      <c r="D9" s="119"/>
      <c r="E9" s="119"/>
      <c r="F9" s="246">
        <f t="shared" si="0"/>
        <v>0</v>
      </c>
      <c r="G9" s="246">
        <f t="shared" si="1"/>
        <v>0</v>
      </c>
    </row>
    <row r="10" spans="1:7">
      <c r="A10" s="116" t="s">
        <v>76</v>
      </c>
      <c r="B10" s="116" t="s">
        <v>82</v>
      </c>
      <c r="C10" s="122">
        <v>2026</v>
      </c>
      <c r="D10" s="119">
        <v>129990000</v>
      </c>
      <c r="E10" s="119">
        <v>124990000</v>
      </c>
      <c r="F10" s="246">
        <f t="shared" si="0"/>
        <v>2499800</v>
      </c>
      <c r="G10" s="246">
        <f t="shared" si="1"/>
        <v>122490200</v>
      </c>
    </row>
    <row r="11" spans="1:7">
      <c r="A11" s="116"/>
      <c r="B11" s="116"/>
      <c r="C11" s="122"/>
      <c r="D11" s="119"/>
      <c r="E11" s="119"/>
      <c r="F11" s="246">
        <f t="shared" si="0"/>
        <v>0</v>
      </c>
      <c r="G11" s="246">
        <f t="shared" si="1"/>
        <v>0</v>
      </c>
    </row>
    <row r="12" spans="1:7">
      <c r="A12" s="116" t="s">
        <v>76</v>
      </c>
      <c r="B12" s="116" t="s">
        <v>83</v>
      </c>
      <c r="C12" s="122">
        <v>2026</v>
      </c>
      <c r="D12" s="119">
        <v>114990000</v>
      </c>
      <c r="E12" s="119">
        <v>114990000</v>
      </c>
      <c r="F12" s="246">
        <f t="shared" si="0"/>
        <v>2299800</v>
      </c>
      <c r="G12" s="246">
        <f t="shared" si="1"/>
        <v>112690200</v>
      </c>
    </row>
    <row r="13" spans="1:7">
      <c r="A13" s="116" t="s">
        <v>76</v>
      </c>
      <c r="B13" s="116" t="s">
        <v>84</v>
      </c>
      <c r="C13" s="122">
        <v>2025</v>
      </c>
      <c r="D13" s="119">
        <v>134990000</v>
      </c>
      <c r="E13" s="119">
        <v>129990000</v>
      </c>
      <c r="F13" s="246">
        <f t="shared" si="0"/>
        <v>2599800</v>
      </c>
      <c r="G13" s="246">
        <f t="shared" si="1"/>
        <v>127390200</v>
      </c>
    </row>
    <row r="14" spans="1:7">
      <c r="A14" s="116" t="s">
        <v>76</v>
      </c>
      <c r="B14" s="116" t="s">
        <v>85</v>
      </c>
      <c r="C14" s="122">
        <v>2026</v>
      </c>
      <c r="D14" s="119">
        <v>159990000</v>
      </c>
      <c r="E14" s="119">
        <v>149990000</v>
      </c>
      <c r="F14" s="246">
        <f t="shared" si="0"/>
        <v>2999800</v>
      </c>
      <c r="G14" s="246">
        <f t="shared" si="1"/>
        <v>146990200</v>
      </c>
    </row>
    <row r="15" spans="1:7">
      <c r="A15" s="116"/>
      <c r="B15" s="116"/>
      <c r="C15" s="122"/>
      <c r="D15" s="119"/>
      <c r="E15" s="119"/>
      <c r="F15" s="246">
        <f t="shared" si="0"/>
        <v>0</v>
      </c>
      <c r="G15" s="246">
        <f t="shared" si="1"/>
        <v>0</v>
      </c>
    </row>
    <row r="16" spans="1:7">
      <c r="A16" s="116" t="s">
        <v>76</v>
      </c>
      <c r="B16" s="116" t="s">
        <v>86</v>
      </c>
      <c r="C16" s="122">
        <v>2024</v>
      </c>
      <c r="D16" s="119">
        <v>139990000</v>
      </c>
      <c r="E16" s="119">
        <v>114990000</v>
      </c>
      <c r="F16" s="246">
        <f t="shared" si="0"/>
        <v>2299800</v>
      </c>
      <c r="G16" s="246">
        <f t="shared" si="1"/>
        <v>112690200</v>
      </c>
    </row>
    <row r="17" spans="1:7">
      <c r="A17" s="116" t="s">
        <v>76</v>
      </c>
      <c r="B17" s="116" t="s">
        <v>87</v>
      </c>
      <c r="C17" s="122">
        <v>2024</v>
      </c>
      <c r="D17" s="119">
        <v>149990000</v>
      </c>
      <c r="E17" s="119">
        <v>124990000</v>
      </c>
      <c r="F17" s="246">
        <f t="shared" si="0"/>
        <v>2499800</v>
      </c>
      <c r="G17" s="246">
        <f t="shared" si="1"/>
        <v>122490200</v>
      </c>
    </row>
    <row r="18" spans="1:7">
      <c r="A18" s="116"/>
      <c r="B18" s="116"/>
      <c r="C18" s="122"/>
      <c r="D18" s="119"/>
      <c r="E18" s="119"/>
      <c r="F18" s="246">
        <f t="shared" si="0"/>
        <v>0</v>
      </c>
      <c r="G18" s="246">
        <f t="shared" si="1"/>
        <v>0</v>
      </c>
    </row>
    <row r="19" spans="1:7">
      <c r="A19" s="116" t="s">
        <v>76</v>
      </c>
      <c r="B19" s="116" t="s">
        <v>88</v>
      </c>
      <c r="C19" s="122">
        <v>2025</v>
      </c>
      <c r="D19" s="119">
        <v>189990000</v>
      </c>
      <c r="E19" s="119">
        <v>179990000</v>
      </c>
      <c r="F19" s="246">
        <f t="shared" si="0"/>
        <v>3599800</v>
      </c>
      <c r="G19" s="246">
        <f t="shared" si="1"/>
        <v>176390200</v>
      </c>
    </row>
    <row r="20" spans="1:7">
      <c r="A20" s="116" t="s">
        <v>76</v>
      </c>
      <c r="B20" s="116" t="s">
        <v>89</v>
      </c>
      <c r="C20" s="122">
        <v>2025</v>
      </c>
      <c r="D20" s="119">
        <v>209990000</v>
      </c>
      <c r="E20" s="119">
        <v>199990000</v>
      </c>
      <c r="F20" s="246">
        <f t="shared" si="0"/>
        <v>3999800</v>
      </c>
      <c r="G20" s="246">
        <f t="shared" si="1"/>
        <v>195990200</v>
      </c>
    </row>
    <row r="21" spans="1:7">
      <c r="A21" s="116"/>
      <c r="B21" s="116"/>
      <c r="C21" s="122"/>
      <c r="D21" s="119"/>
      <c r="E21" s="119"/>
      <c r="F21" s="246">
        <f t="shared" si="0"/>
        <v>0</v>
      </c>
      <c r="G21" s="246">
        <f t="shared" si="1"/>
        <v>0</v>
      </c>
    </row>
    <row r="22" spans="1:7">
      <c r="A22" s="196" t="s">
        <v>76</v>
      </c>
      <c r="B22" s="196" t="s">
        <v>90</v>
      </c>
      <c r="C22" s="197">
        <v>2026</v>
      </c>
      <c r="D22" s="198">
        <v>96990000</v>
      </c>
      <c r="E22" s="198">
        <v>96990000</v>
      </c>
      <c r="F22" s="246">
        <f t="shared" si="0"/>
        <v>1939800</v>
      </c>
      <c r="G22" s="247">
        <f t="shared" si="1"/>
        <v>95050200</v>
      </c>
    </row>
    <row r="23" spans="1:7">
      <c r="A23" s="116"/>
      <c r="B23" s="116"/>
      <c r="C23" s="122"/>
      <c r="D23" s="119"/>
      <c r="E23" s="119"/>
      <c r="F23" s="246">
        <f t="shared" si="0"/>
        <v>0</v>
      </c>
      <c r="G23" s="246">
        <f t="shared" si="1"/>
        <v>0</v>
      </c>
    </row>
    <row r="24" spans="1:7">
      <c r="A24" s="116" t="s">
        <v>76</v>
      </c>
      <c r="B24" s="116" t="s">
        <v>91</v>
      </c>
      <c r="C24" s="122">
        <v>2026</v>
      </c>
      <c r="D24" s="119">
        <v>249990000</v>
      </c>
      <c r="E24" s="119">
        <v>249990000</v>
      </c>
      <c r="F24" s="246">
        <f t="shared" si="0"/>
        <v>4999800</v>
      </c>
      <c r="G24" s="246">
        <f t="shared" si="1"/>
        <v>244990200</v>
      </c>
    </row>
    <row r="27" spans="1:7">
      <c r="A27" s="176"/>
      <c r="B27" s="181" t="str">
        <f>AUDI!B42</f>
        <v>ACTUALIZADA 6 DE AGOSTO /2025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D08AB-349D-41D5-9E09-19C4BC5BBB57}">
  <sheetPr codeName="Hoja9">
    <tabColor rgb="FFFFFFFF"/>
  </sheetPr>
  <dimension ref="A1:G17"/>
  <sheetViews>
    <sheetView topLeftCell="A4" workbookViewId="0">
      <selection activeCell="F9" sqref="F9:F13"/>
    </sheetView>
  </sheetViews>
  <sheetFormatPr defaultColWidth="11.42578125" defaultRowHeight="15"/>
  <cols>
    <col min="1" max="1" width="11.42578125" style="6"/>
    <col min="2" max="2" width="51" style="6" customWidth="1"/>
    <col min="3" max="3" width="11.42578125" style="6"/>
    <col min="4" max="4" width="15.7109375" style="6" bestFit="1" customWidth="1"/>
    <col min="5" max="5" width="15.5703125" style="6" bestFit="1" customWidth="1"/>
    <col min="6" max="6" width="17.42578125" style="6" customWidth="1"/>
    <col min="7" max="7" width="20.7109375" style="6" customWidth="1"/>
  </cols>
  <sheetData>
    <row r="1" spans="1:7">
      <c r="A1" s="281"/>
      <c r="B1" s="281"/>
      <c r="C1" s="281"/>
      <c r="D1" s="281"/>
      <c r="E1" s="281"/>
      <c r="F1" s="281"/>
      <c r="G1" s="281"/>
    </row>
    <row r="2" spans="1:7">
      <c r="A2" s="281"/>
      <c r="B2" s="281"/>
      <c r="C2" s="281"/>
      <c r="D2" s="281"/>
      <c r="E2" s="281"/>
      <c r="F2" s="281"/>
      <c r="G2" s="281"/>
    </row>
    <row r="3" spans="1:7">
      <c r="A3" s="281"/>
      <c r="B3" s="281"/>
      <c r="C3" s="281"/>
      <c r="D3" s="281"/>
      <c r="E3" s="281"/>
      <c r="F3" s="281"/>
      <c r="G3" s="281"/>
    </row>
    <row r="4" spans="1:7">
      <c r="A4" s="281"/>
      <c r="B4" s="281"/>
      <c r="C4" s="281"/>
      <c r="D4" s="281"/>
      <c r="E4" s="281"/>
      <c r="F4" s="281"/>
      <c r="G4" s="281"/>
    </row>
    <row r="5" spans="1:7">
      <c r="A5" s="281"/>
      <c r="B5" s="281"/>
      <c r="C5" s="281"/>
      <c r="D5" s="281"/>
      <c r="E5" s="281"/>
      <c r="F5" s="281"/>
      <c r="G5" s="281"/>
    </row>
    <row r="6" spans="1:7">
      <c r="A6" s="281"/>
      <c r="B6" s="281"/>
      <c r="C6" s="281"/>
      <c r="D6" s="281"/>
      <c r="E6" s="281"/>
      <c r="F6" s="281"/>
      <c r="G6" s="281"/>
    </row>
    <row r="7" spans="1:7">
      <c r="A7" s="281"/>
      <c r="B7" s="281"/>
      <c r="C7" s="281"/>
      <c r="D7" s="281"/>
      <c r="E7" s="281"/>
      <c r="F7" s="281"/>
      <c r="G7" s="281"/>
    </row>
    <row r="8" spans="1:7" s="63" customFormat="1" ht="59.25" customHeight="1">
      <c r="A8" s="131" t="s">
        <v>0</v>
      </c>
      <c r="B8" s="131" t="s">
        <v>1</v>
      </c>
      <c r="C8" s="131" t="s">
        <v>41</v>
      </c>
      <c r="D8" s="132" t="s">
        <v>42</v>
      </c>
      <c r="E8" s="132" t="str">
        <f>AUDI!F8</f>
        <v>PRECIO PÚBLICO</v>
      </c>
      <c r="F8" s="182" t="str">
        <f>AUDI!G8</f>
        <v>DESCUENTO ADICIONAL FESICOL ALCON</v>
      </c>
      <c r="G8" s="133" t="str">
        <f>AUDI!H8</f>
        <v>PRECIO FINAL FESICOL</v>
      </c>
    </row>
    <row r="9" spans="1:7" s="63" customFormat="1" ht="12.75">
      <c r="A9" s="41" t="s">
        <v>92</v>
      </c>
      <c r="B9" s="41" t="s">
        <v>93</v>
      </c>
      <c r="C9" s="41">
        <v>2026</v>
      </c>
      <c r="D9" s="64">
        <v>82990000</v>
      </c>
      <c r="E9" s="65">
        <v>81990000</v>
      </c>
      <c r="F9" s="245">
        <f>+E9*3%</f>
        <v>2459700</v>
      </c>
      <c r="G9" s="245">
        <f>E9-F9</f>
        <v>79530300</v>
      </c>
    </row>
    <row r="10" spans="1:7" s="63" customFormat="1" ht="12.75">
      <c r="A10" s="41" t="s">
        <v>92</v>
      </c>
      <c r="B10" s="41" t="s">
        <v>94</v>
      </c>
      <c r="C10" s="41">
        <v>2026</v>
      </c>
      <c r="D10" s="64">
        <v>86590000</v>
      </c>
      <c r="E10" s="65">
        <v>85590000</v>
      </c>
      <c r="F10" s="245">
        <f t="shared" ref="F10:F13" si="0">+E10*3%</f>
        <v>2567700</v>
      </c>
      <c r="G10" s="245">
        <f>E10-F10</f>
        <v>83022300</v>
      </c>
    </row>
    <row r="11" spans="1:7" s="18" customFormat="1" ht="12.75">
      <c r="A11" s="41" t="s">
        <v>92</v>
      </c>
      <c r="B11" s="41" t="s">
        <v>95</v>
      </c>
      <c r="C11" s="41">
        <v>2026</v>
      </c>
      <c r="D11" s="64">
        <v>94990000</v>
      </c>
      <c r="E11" s="65">
        <v>92990000</v>
      </c>
      <c r="F11" s="245">
        <f t="shared" si="0"/>
        <v>2789700</v>
      </c>
      <c r="G11" s="245">
        <f>E11-F11</f>
        <v>90200300</v>
      </c>
    </row>
    <row r="12" spans="1:7" s="18" customFormat="1" ht="12.75">
      <c r="A12" s="41" t="s">
        <v>92</v>
      </c>
      <c r="B12" s="41" t="s">
        <v>96</v>
      </c>
      <c r="C12" s="41">
        <v>2025</v>
      </c>
      <c r="D12" s="64">
        <v>104990000</v>
      </c>
      <c r="E12" s="65">
        <v>104990000</v>
      </c>
      <c r="F12" s="245">
        <f t="shared" si="0"/>
        <v>3149700</v>
      </c>
      <c r="G12" s="245">
        <f>E12-F12</f>
        <v>101840300</v>
      </c>
    </row>
    <row r="13" spans="1:7" s="18" customFormat="1" ht="12.75">
      <c r="A13" s="41" t="s">
        <v>92</v>
      </c>
      <c r="B13" s="41" t="s">
        <v>96</v>
      </c>
      <c r="C13" s="41">
        <v>2026</v>
      </c>
      <c r="D13" s="64">
        <v>106990000</v>
      </c>
      <c r="E13" s="65">
        <v>106990000</v>
      </c>
      <c r="F13" s="245">
        <f t="shared" si="0"/>
        <v>3209700</v>
      </c>
      <c r="G13" s="245">
        <f>E13-F13</f>
        <v>103780300</v>
      </c>
    </row>
    <row r="14" spans="1:7" s="18" customFormat="1" ht="15" customHeight="1">
      <c r="A14" s="288"/>
      <c r="B14" s="288"/>
      <c r="C14" s="288"/>
      <c r="D14" s="288"/>
      <c r="E14" s="288"/>
      <c r="F14" s="288"/>
      <c r="G14" s="288"/>
    </row>
    <row r="15" spans="1:7" s="18" customFormat="1" ht="12.75">
      <c r="A15" s="288"/>
      <c r="B15" s="288"/>
      <c r="C15" s="288"/>
      <c r="D15" s="288"/>
      <c r="E15" s="288"/>
      <c r="F15" s="288"/>
      <c r="G15" s="288"/>
    </row>
    <row r="16" spans="1:7">
      <c r="A16" s="7"/>
      <c r="B16" s="7"/>
      <c r="C16" s="7"/>
      <c r="D16" s="8"/>
      <c r="E16" s="8"/>
      <c r="F16" s="8"/>
      <c r="G16" s="8"/>
    </row>
    <row r="17" spans="2:2">
      <c r="B17" s="6" t="str">
        <f>AUDI!B42</f>
        <v>ACTUALIZADA 6 DE AGOSTO /2025</v>
      </c>
    </row>
  </sheetData>
  <mergeCells count="2">
    <mergeCell ref="A1:G7"/>
    <mergeCell ref="A14:G1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091BD-89E2-4494-8E41-B8D2A204CACB}">
  <dimension ref="A1:G14"/>
  <sheetViews>
    <sheetView topLeftCell="A3" workbookViewId="0">
      <selection activeCell="E8" sqref="E8"/>
    </sheetView>
  </sheetViews>
  <sheetFormatPr defaultColWidth="9.140625" defaultRowHeight="15"/>
  <cols>
    <col min="1" max="1" width="24.7109375" bestFit="1" customWidth="1"/>
    <col min="2" max="2" width="46" customWidth="1"/>
    <col min="3" max="3" width="12.5703125" customWidth="1"/>
    <col min="4" max="4" width="22.140625" customWidth="1"/>
    <col min="5" max="5" width="20.7109375" customWidth="1"/>
    <col min="6" max="6" width="18.5703125" customWidth="1"/>
    <col min="7" max="7" width="16.85546875" customWidth="1"/>
  </cols>
  <sheetData>
    <row r="1" spans="1:7">
      <c r="A1" s="281"/>
      <c r="B1" s="281"/>
      <c r="C1" s="281"/>
      <c r="D1" s="281"/>
      <c r="E1" s="281"/>
      <c r="F1" s="281"/>
      <c r="G1" s="281"/>
    </row>
    <row r="2" spans="1:7">
      <c r="A2" s="281"/>
      <c r="B2" s="281"/>
      <c r="C2" s="281"/>
      <c r="D2" s="281"/>
      <c r="E2" s="281"/>
      <c r="F2" s="281"/>
      <c r="G2" s="281"/>
    </row>
    <row r="3" spans="1:7">
      <c r="A3" s="281"/>
      <c r="B3" s="281"/>
      <c r="C3" s="281"/>
      <c r="D3" s="281"/>
      <c r="E3" s="281"/>
      <c r="F3" s="281"/>
      <c r="G3" s="281"/>
    </row>
    <row r="4" spans="1:7">
      <c r="A4" s="281"/>
      <c r="B4" s="281"/>
      <c r="C4" s="281"/>
      <c r="D4" s="281"/>
      <c r="E4" s="281"/>
      <c r="F4" s="281"/>
      <c r="G4" s="281"/>
    </row>
    <row r="5" spans="1:7">
      <c r="A5" s="281"/>
      <c r="B5" s="281"/>
      <c r="C5" s="281"/>
      <c r="D5" s="281"/>
      <c r="E5" s="281"/>
      <c r="F5" s="281"/>
      <c r="G5" s="281"/>
    </row>
    <row r="6" spans="1:7">
      <c r="A6" s="281"/>
      <c r="B6" s="281"/>
      <c r="C6" s="281"/>
      <c r="D6" s="281"/>
      <c r="E6" s="281"/>
      <c r="F6" s="281"/>
      <c r="G6" s="281"/>
    </row>
    <row r="7" spans="1:7">
      <c r="A7" s="282"/>
      <c r="B7" s="282"/>
      <c r="C7" s="282"/>
      <c r="D7" s="282"/>
      <c r="E7" s="282"/>
      <c r="F7" s="282"/>
      <c r="G7" s="282"/>
    </row>
    <row r="8" spans="1:7" s="18" customFormat="1" ht="40.5">
      <c r="A8" s="134" t="s">
        <v>0</v>
      </c>
      <c r="B8" s="135" t="s">
        <v>1</v>
      </c>
      <c r="C8" s="135" t="s">
        <v>41</v>
      </c>
      <c r="D8" s="178" t="s">
        <v>4</v>
      </c>
      <c r="E8" s="178" t="str">
        <f>AUDI!F8</f>
        <v>PRECIO PÚBLICO</v>
      </c>
      <c r="F8" s="179" t="str">
        <f>AUDI!G8</f>
        <v>DESCUENTO ADICIONAL FESICOL ALCON</v>
      </c>
      <c r="G8" s="179" t="str">
        <f>AUDI!H8</f>
        <v>PRECIO FINAL FESICOL</v>
      </c>
    </row>
    <row r="9" spans="1:7" s="18" customFormat="1" ht="15.75" customHeight="1">
      <c r="A9" s="15" t="s">
        <v>97</v>
      </c>
      <c r="B9" s="15" t="s">
        <v>98</v>
      </c>
      <c r="C9" s="15">
        <v>2026</v>
      </c>
      <c r="D9" s="67">
        <v>145990000</v>
      </c>
      <c r="E9" s="64">
        <v>143490000</v>
      </c>
      <c r="F9" s="244">
        <f>+E9*3%</f>
        <v>4304700</v>
      </c>
      <c r="G9" s="244">
        <f>E9-F9</f>
        <v>139185300</v>
      </c>
    </row>
    <row r="10" spans="1:7" s="18" customFormat="1" ht="17.25" customHeight="1">
      <c r="A10" s="15" t="s">
        <v>97</v>
      </c>
      <c r="B10" s="177" t="s">
        <v>99</v>
      </c>
      <c r="C10" s="15">
        <v>2026</v>
      </c>
      <c r="D10" s="67">
        <v>148990000</v>
      </c>
      <c r="E10" s="64">
        <v>146490000</v>
      </c>
      <c r="F10" s="244">
        <f t="shared" ref="F10:F12" si="0">+E10*3%</f>
        <v>4394700</v>
      </c>
      <c r="G10" s="244">
        <f>E10-F10</f>
        <v>142095300</v>
      </c>
    </row>
    <row r="11" spans="1:7" s="18" customFormat="1" ht="12.75">
      <c r="A11" s="41" t="s">
        <v>97</v>
      </c>
      <c r="B11" s="41" t="s">
        <v>100</v>
      </c>
      <c r="C11" s="41">
        <v>2026</v>
      </c>
      <c r="D11" s="64">
        <v>162990000</v>
      </c>
      <c r="E11" s="64">
        <v>162990000</v>
      </c>
      <c r="F11" s="244">
        <f t="shared" si="0"/>
        <v>4889700</v>
      </c>
      <c r="G11" s="244">
        <f>E11-F11</f>
        <v>158100300</v>
      </c>
    </row>
    <row r="12" spans="1:7" s="18" customFormat="1" ht="12.75">
      <c r="A12" s="41" t="s">
        <v>97</v>
      </c>
      <c r="B12" s="41" t="s">
        <v>101</v>
      </c>
      <c r="C12" s="41">
        <v>2026</v>
      </c>
      <c r="D12" s="64">
        <v>172990000</v>
      </c>
      <c r="E12" s="64">
        <v>172990000</v>
      </c>
      <c r="F12" s="244">
        <f t="shared" si="0"/>
        <v>5189700</v>
      </c>
      <c r="G12" s="244">
        <f>E12-F12</f>
        <v>167800300</v>
      </c>
    </row>
    <row r="13" spans="1:7" s="18" customFormat="1" ht="12.75">
      <c r="A13" s="37"/>
    </row>
    <row r="14" spans="1:7" s="18" customFormat="1" ht="12.75">
      <c r="A14" s="18" t="str">
        <f>AUDI!B42</f>
        <v>ACTUALIZADA 6 DE AGOSTO /2025</v>
      </c>
    </row>
  </sheetData>
  <mergeCells count="1">
    <mergeCell ref="A1:G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3EDD1-C43D-4B67-A72A-550807FF1337}">
  <sheetPr codeName="Hoja8"/>
  <dimension ref="A8:H33"/>
  <sheetViews>
    <sheetView showGridLines="0" topLeftCell="A21" zoomScale="75" zoomScaleNormal="75" workbookViewId="0">
      <selection activeCell="H22" sqref="H22:H23"/>
    </sheetView>
  </sheetViews>
  <sheetFormatPr defaultColWidth="11.42578125" defaultRowHeight="15"/>
  <cols>
    <col min="1" max="1" width="11.42578125" style="7"/>
    <col min="2" max="2" width="20.7109375" style="7" customWidth="1"/>
    <col min="3" max="3" width="26.42578125" style="7" customWidth="1"/>
    <col min="4" max="4" width="11.42578125" style="7"/>
    <col min="5" max="6" width="17.7109375" style="29" customWidth="1"/>
    <col min="7" max="7" width="20" style="29" customWidth="1"/>
    <col min="8" max="8" width="23.42578125" style="8" customWidth="1"/>
    <col min="9" max="9" width="12" style="7" bestFit="1" customWidth="1"/>
    <col min="10" max="16384" width="11.42578125" style="7"/>
  </cols>
  <sheetData>
    <row r="8" spans="1:8" s="9" customFormat="1" ht="27">
      <c r="A8" s="136" t="s">
        <v>0</v>
      </c>
      <c r="B8" s="136" t="s">
        <v>40</v>
      </c>
      <c r="C8" s="136" t="s">
        <v>2</v>
      </c>
      <c r="D8" s="136" t="s">
        <v>41</v>
      </c>
      <c r="E8" s="137" t="s">
        <v>74</v>
      </c>
      <c r="F8" s="137" t="s">
        <v>5</v>
      </c>
      <c r="G8" s="157" t="str">
        <f>AUDI!G8</f>
        <v>DESCUENTO ADICIONAL FESICOL ALCON</v>
      </c>
      <c r="H8" s="155" t="str">
        <f>AUDI!H8</f>
        <v>PRECIO FINAL FESICOL</v>
      </c>
    </row>
    <row r="9" spans="1:8" s="9" customFormat="1" ht="24.75" customHeight="1">
      <c r="A9" s="199" t="s">
        <v>102</v>
      </c>
      <c r="B9" s="199" t="s">
        <v>103</v>
      </c>
      <c r="C9" s="199" t="s">
        <v>104</v>
      </c>
      <c r="D9" s="199">
        <v>2025</v>
      </c>
      <c r="E9" s="200">
        <v>279990000</v>
      </c>
      <c r="F9" s="200">
        <v>279990000</v>
      </c>
      <c r="G9" s="242">
        <f>+F9*4%</f>
        <v>11199600</v>
      </c>
      <c r="H9" s="243">
        <f>F9-G9</f>
        <v>268790400</v>
      </c>
    </row>
    <row r="10" spans="1:8" s="9" customFormat="1" ht="21.75" customHeight="1">
      <c r="A10" s="199" t="s">
        <v>102</v>
      </c>
      <c r="B10" s="199" t="s">
        <v>105</v>
      </c>
      <c r="C10" s="201" t="s">
        <v>106</v>
      </c>
      <c r="D10" s="199">
        <v>2025</v>
      </c>
      <c r="E10" s="200">
        <v>154990000</v>
      </c>
      <c r="F10" s="200">
        <v>154990000</v>
      </c>
      <c r="G10" s="242">
        <f t="shared" ref="G10:G31" si="0">+F10*4%</f>
        <v>6199600</v>
      </c>
      <c r="H10" s="243">
        <f t="shared" ref="H10:H31" si="1">F10-G10</f>
        <v>148790400</v>
      </c>
    </row>
    <row r="11" spans="1:8" s="9" customFormat="1" ht="21.75" customHeight="1">
      <c r="A11" s="199" t="s">
        <v>102</v>
      </c>
      <c r="B11" s="199" t="s">
        <v>105</v>
      </c>
      <c r="C11" s="201" t="s">
        <v>107</v>
      </c>
      <c r="D11" s="199">
        <v>2025</v>
      </c>
      <c r="E11" s="200">
        <v>179990000</v>
      </c>
      <c r="F11" s="200">
        <v>179990000</v>
      </c>
      <c r="G11" s="242">
        <f t="shared" si="0"/>
        <v>7199600</v>
      </c>
      <c r="H11" s="243">
        <f t="shared" si="1"/>
        <v>172790400</v>
      </c>
    </row>
    <row r="12" spans="1:8" s="9" customFormat="1" ht="21.75" customHeight="1">
      <c r="A12" s="15" t="s">
        <v>102</v>
      </c>
      <c r="B12" s="15" t="s">
        <v>105</v>
      </c>
      <c r="C12" s="16" t="s">
        <v>108</v>
      </c>
      <c r="D12" s="15">
        <v>2025</v>
      </c>
      <c r="E12" s="30">
        <v>209990000</v>
      </c>
      <c r="F12" s="30">
        <v>209990000</v>
      </c>
      <c r="G12" s="242">
        <f t="shared" si="0"/>
        <v>8399600</v>
      </c>
      <c r="H12" s="243">
        <f t="shared" si="1"/>
        <v>201590400</v>
      </c>
    </row>
    <row r="13" spans="1:8" s="9" customFormat="1" ht="21.75" customHeight="1">
      <c r="A13" s="15" t="s">
        <v>102</v>
      </c>
      <c r="B13" s="15" t="s">
        <v>109</v>
      </c>
      <c r="C13" s="16" t="s">
        <v>110</v>
      </c>
      <c r="D13" s="15">
        <v>2025</v>
      </c>
      <c r="E13" s="30">
        <v>329990000</v>
      </c>
      <c r="F13" s="30">
        <v>329990000</v>
      </c>
      <c r="G13" s="242">
        <f t="shared" si="0"/>
        <v>13199600</v>
      </c>
      <c r="H13" s="243">
        <f t="shared" si="1"/>
        <v>316790400</v>
      </c>
    </row>
    <row r="14" spans="1:8" s="241" customFormat="1" ht="21.75" customHeight="1">
      <c r="A14" s="199" t="s">
        <v>102</v>
      </c>
      <c r="B14" s="199" t="s">
        <v>109</v>
      </c>
      <c r="C14" s="201" t="s">
        <v>111</v>
      </c>
      <c r="D14" s="199">
        <v>2025</v>
      </c>
      <c r="E14" s="200">
        <v>166990000</v>
      </c>
      <c r="F14" s="200">
        <v>166990000</v>
      </c>
      <c r="G14" s="242">
        <f t="shared" si="0"/>
        <v>6679600</v>
      </c>
      <c r="H14" s="243">
        <f t="shared" si="1"/>
        <v>160310400</v>
      </c>
    </row>
    <row r="15" spans="1:8" s="241" customFormat="1" ht="21.75" customHeight="1">
      <c r="A15" s="15" t="s">
        <v>102</v>
      </c>
      <c r="B15" s="15" t="s">
        <v>112</v>
      </c>
      <c r="C15" s="17" t="s">
        <v>113</v>
      </c>
      <c r="D15" s="15">
        <v>2025</v>
      </c>
      <c r="E15" s="31">
        <v>229990000</v>
      </c>
      <c r="F15" s="31">
        <v>219990000</v>
      </c>
      <c r="G15" s="242">
        <f t="shared" ref="G15:G23" si="2">+F15*4%</f>
        <v>8799600</v>
      </c>
      <c r="H15" s="243">
        <f t="shared" ref="H15:H23" si="3">F15-G15</f>
        <v>211190400</v>
      </c>
    </row>
    <row r="16" spans="1:8" s="241" customFormat="1" ht="21.75" customHeight="1">
      <c r="A16" s="15" t="s">
        <v>102</v>
      </c>
      <c r="B16" s="15" t="s">
        <v>112</v>
      </c>
      <c r="C16" s="17" t="s">
        <v>114</v>
      </c>
      <c r="D16" s="15">
        <v>2025</v>
      </c>
      <c r="E16" s="31">
        <v>259990000</v>
      </c>
      <c r="F16" s="31">
        <v>259990000</v>
      </c>
      <c r="G16" s="242">
        <f t="shared" si="2"/>
        <v>10399600</v>
      </c>
      <c r="H16" s="243">
        <f t="shared" si="3"/>
        <v>249590400</v>
      </c>
    </row>
    <row r="17" spans="1:8" s="241" customFormat="1" ht="21.75" customHeight="1">
      <c r="A17" s="15" t="s">
        <v>102</v>
      </c>
      <c r="B17" s="15" t="s">
        <v>112</v>
      </c>
      <c r="C17" s="17" t="s">
        <v>115</v>
      </c>
      <c r="D17" s="15">
        <v>2025</v>
      </c>
      <c r="E17" s="31">
        <v>279990000</v>
      </c>
      <c r="F17" s="31">
        <v>279990000</v>
      </c>
      <c r="G17" s="242">
        <f t="shared" si="2"/>
        <v>11199600</v>
      </c>
      <c r="H17" s="243">
        <f t="shared" si="3"/>
        <v>268790400</v>
      </c>
    </row>
    <row r="18" spans="1:8" s="241" customFormat="1" ht="21.75" customHeight="1">
      <c r="A18" s="15" t="s">
        <v>102</v>
      </c>
      <c r="B18" s="15" t="s">
        <v>116</v>
      </c>
      <c r="C18" s="17" t="s">
        <v>117</v>
      </c>
      <c r="D18" s="15">
        <v>2025</v>
      </c>
      <c r="E18" s="31">
        <v>344990000</v>
      </c>
      <c r="F18" s="31">
        <v>344990000</v>
      </c>
      <c r="G18" s="242">
        <f t="shared" si="2"/>
        <v>13799600</v>
      </c>
      <c r="H18" s="243">
        <f t="shared" si="3"/>
        <v>331190400</v>
      </c>
    </row>
    <row r="19" spans="1:8" s="241" customFormat="1" ht="21.75" customHeight="1">
      <c r="A19" s="15" t="s">
        <v>102</v>
      </c>
      <c r="B19" s="15" t="s">
        <v>118</v>
      </c>
      <c r="C19" s="17" t="s">
        <v>119</v>
      </c>
      <c r="D19" s="15">
        <v>2025</v>
      </c>
      <c r="E19" s="31">
        <v>166990000</v>
      </c>
      <c r="F19" s="31">
        <v>166990000</v>
      </c>
      <c r="G19" s="242">
        <f t="shared" si="2"/>
        <v>6679600</v>
      </c>
      <c r="H19" s="243">
        <f t="shared" si="3"/>
        <v>160310400</v>
      </c>
    </row>
    <row r="20" spans="1:8" s="241" customFormat="1" ht="21.75" customHeight="1">
      <c r="A20" s="15" t="s">
        <v>102</v>
      </c>
      <c r="B20" s="15" t="s">
        <v>118</v>
      </c>
      <c r="C20" s="17" t="s">
        <v>120</v>
      </c>
      <c r="D20" s="15">
        <v>2025</v>
      </c>
      <c r="E20" s="31">
        <v>191990000</v>
      </c>
      <c r="F20" s="31">
        <v>191990000</v>
      </c>
      <c r="G20" s="242">
        <f t="shared" si="2"/>
        <v>7679600</v>
      </c>
      <c r="H20" s="243">
        <f t="shared" si="3"/>
        <v>184310400</v>
      </c>
    </row>
    <row r="21" spans="1:8" s="241" customFormat="1" ht="21.75" customHeight="1">
      <c r="A21" s="15" t="s">
        <v>102</v>
      </c>
      <c r="B21" s="15" t="s">
        <v>118</v>
      </c>
      <c r="C21" s="17" t="s">
        <v>121</v>
      </c>
      <c r="D21" s="15">
        <v>2025</v>
      </c>
      <c r="E21" s="31">
        <v>149990000</v>
      </c>
      <c r="F21" s="31">
        <v>149990000</v>
      </c>
      <c r="G21" s="242">
        <f t="shared" si="2"/>
        <v>5999600</v>
      </c>
      <c r="H21" s="243">
        <f t="shared" si="3"/>
        <v>143990400</v>
      </c>
    </row>
    <row r="22" spans="1:8" s="241" customFormat="1" ht="21.75" customHeight="1">
      <c r="A22" s="15" t="s">
        <v>102</v>
      </c>
      <c r="B22" s="15" t="s">
        <v>118</v>
      </c>
      <c r="C22" s="17" t="s">
        <v>122</v>
      </c>
      <c r="D22" s="15">
        <v>2025</v>
      </c>
      <c r="E22" s="31">
        <v>171990000</v>
      </c>
      <c r="F22" s="31">
        <v>171990000</v>
      </c>
      <c r="G22" s="242">
        <f t="shared" si="2"/>
        <v>6879600</v>
      </c>
      <c r="H22" s="243">
        <f t="shared" si="3"/>
        <v>165110400</v>
      </c>
    </row>
    <row r="23" spans="1:8" s="241" customFormat="1" ht="21.75" customHeight="1">
      <c r="A23" s="15" t="s">
        <v>102</v>
      </c>
      <c r="B23" s="15" t="s">
        <v>109</v>
      </c>
      <c r="C23" s="17" t="s">
        <v>123</v>
      </c>
      <c r="D23" s="15">
        <v>2025</v>
      </c>
      <c r="E23" s="31">
        <v>166990000</v>
      </c>
      <c r="F23" s="31">
        <v>166990000</v>
      </c>
      <c r="G23" s="242">
        <f t="shared" si="2"/>
        <v>6679600</v>
      </c>
      <c r="H23" s="243">
        <f t="shared" si="3"/>
        <v>160310400</v>
      </c>
    </row>
    <row r="24" spans="1:8" s="9" customFormat="1" ht="21.75" customHeight="1">
      <c r="A24" s="15" t="s">
        <v>102</v>
      </c>
      <c r="B24" s="15" t="s">
        <v>109</v>
      </c>
      <c r="C24" s="16" t="s">
        <v>124</v>
      </c>
      <c r="D24" s="15">
        <v>2025</v>
      </c>
      <c r="E24" s="30">
        <v>178990000</v>
      </c>
      <c r="F24" s="30">
        <v>178990000</v>
      </c>
      <c r="G24" s="242">
        <f t="shared" si="0"/>
        <v>7159600</v>
      </c>
      <c r="H24" s="243">
        <f t="shared" si="1"/>
        <v>171830400</v>
      </c>
    </row>
    <row r="25" spans="1:8" s="9" customFormat="1" ht="21.75" customHeight="1">
      <c r="A25" s="15" t="s">
        <v>102</v>
      </c>
      <c r="B25" s="15" t="s">
        <v>125</v>
      </c>
      <c r="C25" s="16" t="s">
        <v>126</v>
      </c>
      <c r="D25" s="15">
        <v>2026</v>
      </c>
      <c r="E25" s="31">
        <v>195990000</v>
      </c>
      <c r="F25" s="31">
        <v>195990000</v>
      </c>
      <c r="G25" s="242">
        <f t="shared" si="0"/>
        <v>7839600</v>
      </c>
      <c r="H25" s="243">
        <f t="shared" si="1"/>
        <v>188150400</v>
      </c>
    </row>
    <row r="26" spans="1:8" s="9" customFormat="1" ht="21.75" customHeight="1">
      <c r="A26" s="15" t="s">
        <v>102</v>
      </c>
      <c r="B26" s="15" t="s">
        <v>125</v>
      </c>
      <c r="C26" s="16" t="s">
        <v>127</v>
      </c>
      <c r="D26" s="15">
        <v>2026</v>
      </c>
      <c r="E26" s="31">
        <v>233990000</v>
      </c>
      <c r="F26" s="31">
        <v>233990000</v>
      </c>
      <c r="G26" s="242">
        <f t="shared" si="0"/>
        <v>9359600</v>
      </c>
      <c r="H26" s="243">
        <f t="shared" si="1"/>
        <v>224630400</v>
      </c>
    </row>
    <row r="27" spans="1:8" s="9" customFormat="1" ht="21.75" customHeight="1">
      <c r="A27" s="15" t="s">
        <v>102</v>
      </c>
      <c r="B27" s="15" t="s">
        <v>125</v>
      </c>
      <c r="C27" s="16" t="s">
        <v>128</v>
      </c>
      <c r="D27" s="15">
        <v>2026</v>
      </c>
      <c r="E27" s="31">
        <v>200990000</v>
      </c>
      <c r="F27" s="31">
        <v>200990000</v>
      </c>
      <c r="G27" s="242">
        <f t="shared" si="0"/>
        <v>8039600</v>
      </c>
      <c r="H27" s="243">
        <f t="shared" si="1"/>
        <v>192950400</v>
      </c>
    </row>
    <row r="28" spans="1:8" s="9" customFormat="1" ht="21.75" customHeight="1">
      <c r="A28" s="15" t="s">
        <v>102</v>
      </c>
      <c r="B28" s="15" t="s">
        <v>125</v>
      </c>
      <c r="C28" s="16" t="s">
        <v>129</v>
      </c>
      <c r="D28" s="15">
        <v>2026</v>
      </c>
      <c r="E28" s="31">
        <v>274990000</v>
      </c>
      <c r="F28" s="31">
        <v>274990000</v>
      </c>
      <c r="G28" s="242">
        <f t="shared" si="0"/>
        <v>10999600</v>
      </c>
      <c r="H28" s="243">
        <f t="shared" si="1"/>
        <v>263990400</v>
      </c>
    </row>
    <row r="29" spans="1:8" s="9" customFormat="1" ht="21.75" customHeight="1">
      <c r="A29" s="32" t="s">
        <v>130</v>
      </c>
      <c r="B29" s="32" t="s">
        <v>131</v>
      </c>
      <c r="C29" s="33" t="s">
        <v>132</v>
      </c>
      <c r="D29" s="32">
        <v>2025</v>
      </c>
      <c r="E29" s="34">
        <v>452990000</v>
      </c>
      <c r="F29" s="34">
        <v>442990000</v>
      </c>
      <c r="G29" s="242">
        <f t="shared" si="0"/>
        <v>17719600</v>
      </c>
      <c r="H29" s="243">
        <f t="shared" si="1"/>
        <v>425270400</v>
      </c>
    </row>
    <row r="30" spans="1:8" s="9" customFormat="1" ht="21.75" customHeight="1">
      <c r="A30" s="15" t="s">
        <v>130</v>
      </c>
      <c r="B30" s="15" t="s">
        <v>131</v>
      </c>
      <c r="C30" s="16" t="s">
        <v>133</v>
      </c>
      <c r="D30" s="15">
        <v>2025</v>
      </c>
      <c r="E30" s="31">
        <v>304990000</v>
      </c>
      <c r="F30" s="31">
        <v>299990000</v>
      </c>
      <c r="G30" s="242">
        <f t="shared" si="0"/>
        <v>11999600</v>
      </c>
      <c r="H30" s="243">
        <f t="shared" si="1"/>
        <v>287990400</v>
      </c>
    </row>
    <row r="31" spans="1:8" ht="21.75" customHeight="1">
      <c r="A31" s="15" t="s">
        <v>130</v>
      </c>
      <c r="B31" s="15" t="s">
        <v>131</v>
      </c>
      <c r="C31" s="41" t="s">
        <v>134</v>
      </c>
      <c r="D31" s="20">
        <v>2025</v>
      </c>
      <c r="E31" s="31">
        <v>339000000</v>
      </c>
      <c r="F31" s="31">
        <v>339990000</v>
      </c>
      <c r="G31" s="242">
        <f t="shared" si="0"/>
        <v>13599600</v>
      </c>
      <c r="H31" s="243">
        <f t="shared" si="1"/>
        <v>326390400</v>
      </c>
    </row>
    <row r="33" spans="2:3">
      <c r="B33" s="174"/>
      <c r="C33" s="7" t="str">
        <f>AUDI!B42</f>
        <v>ACTUALIZADA 6 DE AGOSTO /2025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8D67-D0FF-488C-B6F4-83DE8AA2A38F}">
  <dimension ref="A1:F22"/>
  <sheetViews>
    <sheetView topLeftCell="A7" workbookViewId="0">
      <selection activeCell="F11" sqref="F11"/>
    </sheetView>
  </sheetViews>
  <sheetFormatPr defaultRowHeight="15"/>
  <cols>
    <col min="1" max="1" width="14.5703125" customWidth="1"/>
    <col min="2" max="2" width="43.42578125" customWidth="1"/>
    <col min="3" max="3" width="14.5703125" customWidth="1"/>
    <col min="4" max="4" width="23.7109375" style="44" customWidth="1"/>
    <col min="5" max="5" width="22.42578125" style="44" customWidth="1"/>
    <col min="6" max="6" width="19.28515625" style="44" customWidth="1"/>
    <col min="7" max="7" width="0" hidden="1" customWidth="1"/>
  </cols>
  <sheetData>
    <row r="1" spans="1:6">
      <c r="A1" s="281"/>
      <c r="B1" s="281"/>
      <c r="C1" s="281"/>
      <c r="D1" s="281"/>
      <c r="E1" s="281"/>
      <c r="F1" s="281"/>
    </row>
    <row r="2" spans="1:6">
      <c r="A2" s="281"/>
      <c r="B2" s="281"/>
      <c r="C2" s="281"/>
      <c r="D2" s="281"/>
      <c r="E2" s="281"/>
      <c r="F2" s="281"/>
    </row>
    <row r="3" spans="1:6">
      <c r="A3" s="281"/>
      <c r="B3" s="281"/>
      <c r="C3" s="281"/>
      <c r="D3" s="281"/>
      <c r="E3" s="281"/>
      <c r="F3" s="281"/>
    </row>
    <row r="4" spans="1:6">
      <c r="A4" s="281"/>
      <c r="B4" s="281"/>
      <c r="C4" s="281"/>
      <c r="D4" s="281"/>
      <c r="E4" s="281"/>
      <c r="F4" s="281"/>
    </row>
    <row r="5" spans="1:6">
      <c r="A5" s="281"/>
      <c r="B5" s="281"/>
      <c r="C5" s="281"/>
      <c r="D5" s="281"/>
      <c r="E5" s="281"/>
      <c r="F5" s="281"/>
    </row>
    <row r="6" spans="1:6">
      <c r="A6" s="281"/>
      <c r="B6" s="281"/>
      <c r="C6" s="281"/>
      <c r="D6" s="281"/>
      <c r="E6" s="281"/>
      <c r="F6" s="281"/>
    </row>
    <row r="7" spans="1:6">
      <c r="A7" s="281"/>
      <c r="B7" s="281"/>
      <c r="C7" s="281"/>
      <c r="D7" s="281"/>
      <c r="E7" s="281"/>
      <c r="F7" s="281"/>
    </row>
    <row r="8" spans="1:6" s="18" customFormat="1" ht="27.75" customHeight="1">
      <c r="A8" s="138" t="s">
        <v>135</v>
      </c>
      <c r="B8" s="139" t="s">
        <v>136</v>
      </c>
      <c r="C8" s="140" t="s">
        <v>137</v>
      </c>
      <c r="D8" s="141" t="str">
        <f>AUDI!F8</f>
        <v>PRECIO PÚBLICO</v>
      </c>
      <c r="E8" s="142" t="str">
        <f>AUDI!G8</f>
        <v>DESCUENTO ADICIONAL FESICOL ALCON</v>
      </c>
      <c r="F8" s="142" t="str">
        <f>AUDI!H8</f>
        <v>PRECIO FINAL FESICOL</v>
      </c>
    </row>
    <row r="9" spans="1:6" s="18" customFormat="1" ht="12.75">
      <c r="A9" s="68" t="s">
        <v>138</v>
      </c>
      <c r="B9" s="69" t="s">
        <v>139</v>
      </c>
      <c r="C9" s="70">
        <v>2026</v>
      </c>
      <c r="D9" s="71">
        <v>108990000</v>
      </c>
      <c r="E9" s="72">
        <f>+D9*2%</f>
        <v>2179800</v>
      </c>
      <c r="F9" s="72">
        <f>D9-E9</f>
        <v>106810200</v>
      </c>
    </row>
    <row r="10" spans="1:6" s="18" customFormat="1" ht="12.75">
      <c r="A10" s="68" t="s">
        <v>138</v>
      </c>
      <c r="B10" s="69" t="s">
        <v>140</v>
      </c>
      <c r="C10" s="70">
        <v>2026</v>
      </c>
      <c r="D10" s="71">
        <v>120990000</v>
      </c>
      <c r="E10" s="72">
        <f t="shared" ref="E10:E20" si="0">+D10*2%</f>
        <v>2419800</v>
      </c>
      <c r="F10" s="72">
        <f t="shared" ref="F10:F20" si="1">D10-E10</f>
        <v>118570200</v>
      </c>
    </row>
    <row r="11" spans="1:6" s="18" customFormat="1" ht="12.75">
      <c r="A11" s="68" t="s">
        <v>138</v>
      </c>
      <c r="B11" s="69" t="s">
        <v>141</v>
      </c>
      <c r="C11" s="70">
        <v>2026</v>
      </c>
      <c r="D11" s="71">
        <v>116990000</v>
      </c>
      <c r="E11" s="72">
        <f t="shared" si="0"/>
        <v>2339800</v>
      </c>
      <c r="F11" s="72">
        <f t="shared" si="1"/>
        <v>114650200</v>
      </c>
    </row>
    <row r="12" spans="1:6" s="18" customFormat="1" ht="12.75">
      <c r="A12" s="68" t="s">
        <v>138</v>
      </c>
      <c r="B12" s="69" t="s">
        <v>142</v>
      </c>
      <c r="C12" s="70">
        <v>2026</v>
      </c>
      <c r="D12" s="71">
        <v>124990000</v>
      </c>
      <c r="E12" s="72">
        <f t="shared" si="0"/>
        <v>2499800</v>
      </c>
      <c r="F12" s="72">
        <f t="shared" si="1"/>
        <v>122490200</v>
      </c>
    </row>
    <row r="13" spans="1:6" s="18" customFormat="1" ht="12.75">
      <c r="A13" s="68" t="s">
        <v>138</v>
      </c>
      <c r="B13" s="69" t="s">
        <v>143</v>
      </c>
      <c r="C13" s="70">
        <v>2026</v>
      </c>
      <c r="D13" s="71">
        <v>129990000</v>
      </c>
      <c r="E13" s="72">
        <f t="shared" si="0"/>
        <v>2599800</v>
      </c>
      <c r="F13" s="72">
        <f t="shared" si="1"/>
        <v>127390200</v>
      </c>
    </row>
    <row r="14" spans="1:6" s="18" customFormat="1" ht="12.75">
      <c r="A14" s="68" t="s">
        <v>138</v>
      </c>
      <c r="B14" s="69" t="s">
        <v>144</v>
      </c>
      <c r="C14" s="70">
        <v>2025</v>
      </c>
      <c r="D14" s="71">
        <v>169990000</v>
      </c>
      <c r="E14" s="72">
        <f t="shared" si="0"/>
        <v>3399800</v>
      </c>
      <c r="F14" s="72">
        <f t="shared" si="1"/>
        <v>166590200</v>
      </c>
    </row>
    <row r="15" spans="1:6" s="18" customFormat="1" ht="12.75">
      <c r="A15" s="68"/>
      <c r="B15" s="69"/>
      <c r="C15" s="70"/>
      <c r="D15" s="71"/>
      <c r="E15" s="72"/>
      <c r="F15" s="72"/>
    </row>
    <row r="16" spans="1:6" s="18" customFormat="1" ht="12.75">
      <c r="A16" s="68" t="s">
        <v>138</v>
      </c>
      <c r="B16" s="69" t="s">
        <v>145</v>
      </c>
      <c r="C16" s="70">
        <v>2025</v>
      </c>
      <c r="D16" s="71">
        <v>159990000</v>
      </c>
      <c r="E16" s="72">
        <f t="shared" si="0"/>
        <v>3199800</v>
      </c>
      <c r="F16" s="72">
        <f t="shared" si="1"/>
        <v>156790200</v>
      </c>
    </row>
    <row r="17" spans="1:6" s="18" customFormat="1" ht="12.75">
      <c r="A17" s="68" t="s">
        <v>138</v>
      </c>
      <c r="B17" s="69" t="s">
        <v>146</v>
      </c>
      <c r="C17" s="70">
        <v>2026</v>
      </c>
      <c r="D17" s="71">
        <v>186990000</v>
      </c>
      <c r="E17" s="72">
        <f t="shared" si="0"/>
        <v>3739800</v>
      </c>
      <c r="F17" s="72">
        <f t="shared" si="1"/>
        <v>183250200</v>
      </c>
    </row>
    <row r="18" spans="1:6" s="18" customFormat="1" ht="12.75">
      <c r="A18" s="68" t="s">
        <v>138</v>
      </c>
      <c r="B18" s="69" t="s">
        <v>147</v>
      </c>
      <c r="C18" s="70">
        <v>2025</v>
      </c>
      <c r="D18" s="71">
        <v>204990000</v>
      </c>
      <c r="E18" s="72">
        <f>+D18*4%</f>
        <v>8199600</v>
      </c>
      <c r="F18" s="72">
        <f t="shared" si="1"/>
        <v>196790400</v>
      </c>
    </row>
    <row r="19" spans="1:6" s="18" customFormat="1" ht="12.75">
      <c r="A19" s="68"/>
      <c r="B19" s="69"/>
      <c r="C19" s="70"/>
      <c r="D19" s="71"/>
      <c r="E19" s="72"/>
      <c r="F19" s="72"/>
    </row>
    <row r="20" spans="1:6" s="18" customFormat="1" ht="12.75">
      <c r="A20" s="68" t="s">
        <v>138</v>
      </c>
      <c r="B20" s="69" t="s">
        <v>148</v>
      </c>
      <c r="C20" s="70">
        <v>2026</v>
      </c>
      <c r="D20" s="71">
        <v>189990000</v>
      </c>
      <c r="E20" s="72">
        <f t="shared" si="0"/>
        <v>3799800</v>
      </c>
      <c r="F20" s="72">
        <f t="shared" si="1"/>
        <v>186190200</v>
      </c>
    </row>
    <row r="22" spans="1:6">
      <c r="B22" t="str">
        <f>AUDI!B42</f>
        <v>ACTUALIZADA 6 DE AGOSTO /2025</v>
      </c>
    </row>
  </sheetData>
  <mergeCells count="1">
    <mergeCell ref="A1:F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5E571-7537-43DB-BA51-EF8B131058D0}">
  <sheetPr codeName="Hoja5"/>
  <dimension ref="A8:G39"/>
  <sheetViews>
    <sheetView topLeftCell="A25" workbookViewId="0">
      <selection activeCell="E35" sqref="E35"/>
    </sheetView>
  </sheetViews>
  <sheetFormatPr defaultColWidth="11.42578125" defaultRowHeight="15"/>
  <cols>
    <col min="1" max="1" width="16.42578125" style="51" customWidth="1"/>
    <col min="2" max="2" width="36.85546875" style="7" customWidth="1"/>
    <col min="3" max="3" width="12.85546875" style="7" customWidth="1"/>
    <col min="4" max="4" width="16" style="42" customWidth="1"/>
    <col min="5" max="5" width="19.5703125" style="42" customWidth="1"/>
    <col min="6" max="6" width="19.28515625" style="216" customWidth="1"/>
    <col min="7" max="7" width="17.7109375" style="42" customWidth="1"/>
    <col min="8" max="16384" width="11.42578125" style="2"/>
  </cols>
  <sheetData>
    <row r="8" spans="1:7" s="73" customFormat="1" ht="27">
      <c r="A8" s="143" t="s">
        <v>0</v>
      </c>
      <c r="B8" s="143" t="s">
        <v>1</v>
      </c>
      <c r="C8" s="143" t="s">
        <v>41</v>
      </c>
      <c r="D8" s="203" t="s">
        <v>74</v>
      </c>
      <c r="E8" s="203" t="str">
        <f>AUDI!F8</f>
        <v>PRECIO PÚBLICO</v>
      </c>
      <c r="F8" s="204" t="str">
        <f>AUDI!G8</f>
        <v>DESCUENTO ADICIONAL FESICOL ALCON</v>
      </c>
      <c r="G8" s="204" t="str">
        <f>AUDI!H8</f>
        <v>PRECIO FINAL FESICOL</v>
      </c>
    </row>
    <row r="9" spans="1:7" s="73" customFormat="1" ht="12.75">
      <c r="A9" s="41" t="s">
        <v>149</v>
      </c>
      <c r="B9" s="41" t="s">
        <v>150</v>
      </c>
      <c r="C9" s="41">
        <v>2026</v>
      </c>
      <c r="D9" s="225">
        <v>70990000</v>
      </c>
      <c r="E9" s="205">
        <v>69990000</v>
      </c>
      <c r="F9" s="206">
        <f>+E9*2%</f>
        <v>1399800</v>
      </c>
      <c r="G9" s="206">
        <f>E9-F9</f>
        <v>68590200</v>
      </c>
    </row>
    <row r="10" spans="1:7" s="73" customFormat="1" ht="12.75">
      <c r="A10" s="41" t="s">
        <v>149</v>
      </c>
      <c r="B10" s="41" t="s">
        <v>151</v>
      </c>
      <c r="C10" s="41">
        <v>2026</v>
      </c>
      <c r="D10" s="225">
        <v>78990000</v>
      </c>
      <c r="E10" s="205">
        <v>77990000</v>
      </c>
      <c r="F10" s="206">
        <f t="shared" ref="F10:F36" si="0">+E10*2%</f>
        <v>1559800</v>
      </c>
      <c r="G10" s="206">
        <f>E10-F10</f>
        <v>76430200</v>
      </c>
    </row>
    <row r="11" spans="1:7" s="73" customFormat="1" ht="12.75">
      <c r="A11" s="41"/>
      <c r="B11" s="41"/>
      <c r="C11" s="41"/>
      <c r="D11" s="225"/>
      <c r="E11" s="205"/>
      <c r="F11" s="206"/>
      <c r="G11" s="206"/>
    </row>
    <row r="12" spans="1:7" s="73" customFormat="1" ht="12.75">
      <c r="A12" s="41" t="s">
        <v>149</v>
      </c>
      <c r="B12" s="41" t="s">
        <v>152</v>
      </c>
      <c r="C12" s="41">
        <v>2026</v>
      </c>
      <c r="D12" s="225">
        <v>71990000</v>
      </c>
      <c r="E12" s="205">
        <v>70990000</v>
      </c>
      <c r="F12" s="206">
        <f t="shared" si="0"/>
        <v>1419800</v>
      </c>
      <c r="G12" s="206">
        <f>E12-F12</f>
        <v>69570200</v>
      </c>
    </row>
    <row r="13" spans="1:7" s="73" customFormat="1" ht="12.75">
      <c r="A13" s="192" t="s">
        <v>149</v>
      </c>
      <c r="B13" s="41" t="s">
        <v>153</v>
      </c>
      <c r="C13" s="41">
        <v>2026</v>
      </c>
      <c r="D13" s="225">
        <v>79990000</v>
      </c>
      <c r="E13" s="205">
        <v>77990000</v>
      </c>
      <c r="F13" s="206">
        <f t="shared" si="0"/>
        <v>1559800</v>
      </c>
      <c r="G13" s="206">
        <f>E13-F13</f>
        <v>76430200</v>
      </c>
    </row>
    <row r="14" spans="1:7" s="73" customFormat="1" ht="12.75">
      <c r="A14" s="51"/>
      <c r="B14" s="66"/>
      <c r="C14" s="66"/>
      <c r="D14" s="255"/>
      <c r="E14" s="208"/>
      <c r="F14" s="206"/>
      <c r="G14" s="206"/>
    </row>
    <row r="15" spans="1:7" s="73" customFormat="1" ht="12.75">
      <c r="A15" s="19" t="s">
        <v>149</v>
      </c>
      <c r="B15" s="66" t="s">
        <v>154</v>
      </c>
      <c r="C15" s="66">
        <v>2026</v>
      </c>
      <c r="D15" s="255">
        <v>94990000</v>
      </c>
      <c r="E15" s="208">
        <v>91990000</v>
      </c>
      <c r="F15" s="206">
        <f t="shared" si="0"/>
        <v>1839800</v>
      </c>
      <c r="G15" s="206">
        <f t="shared" ref="G15:G16" si="1">E15-F15</f>
        <v>90150200</v>
      </c>
    </row>
    <row r="16" spans="1:7" s="73" customFormat="1" ht="12.75">
      <c r="A16" s="193" t="s">
        <v>149</v>
      </c>
      <c r="B16" s="41" t="s">
        <v>155</v>
      </c>
      <c r="C16" s="41">
        <v>2026</v>
      </c>
      <c r="D16" s="225">
        <v>95990000</v>
      </c>
      <c r="E16" s="205">
        <v>93990000</v>
      </c>
      <c r="F16" s="206">
        <f t="shared" si="0"/>
        <v>1879800</v>
      </c>
      <c r="G16" s="206">
        <f t="shared" si="1"/>
        <v>92110200</v>
      </c>
    </row>
    <row r="17" spans="1:7" s="73" customFormat="1" ht="12.75">
      <c r="A17" s="19"/>
      <c r="B17" s="194"/>
      <c r="C17" s="194"/>
      <c r="D17" s="256"/>
      <c r="E17" s="209"/>
      <c r="F17" s="206">
        <f t="shared" si="0"/>
        <v>0</v>
      </c>
      <c r="G17" s="206"/>
    </row>
    <row r="18" spans="1:7" s="73" customFormat="1" ht="12.75">
      <c r="A18" s="193" t="s">
        <v>149</v>
      </c>
      <c r="B18" s="41" t="s">
        <v>156</v>
      </c>
      <c r="C18" s="41">
        <v>2026</v>
      </c>
      <c r="D18" s="225">
        <v>127990000</v>
      </c>
      <c r="E18" s="205">
        <v>123990000</v>
      </c>
      <c r="F18" s="206">
        <f t="shared" si="0"/>
        <v>2479800</v>
      </c>
      <c r="G18" s="206">
        <f>E18-F18</f>
        <v>121510200</v>
      </c>
    </row>
    <row r="19" spans="1:7" s="73" customFormat="1" ht="12.75">
      <c r="A19" s="74" t="s">
        <v>149</v>
      </c>
      <c r="B19" s="75" t="s">
        <v>157</v>
      </c>
      <c r="C19" s="76">
        <v>2026</v>
      </c>
      <c r="D19" s="257">
        <v>135990000</v>
      </c>
      <c r="E19" s="210">
        <v>135990000</v>
      </c>
      <c r="F19" s="206">
        <f t="shared" si="0"/>
        <v>2719800</v>
      </c>
      <c r="G19" s="206">
        <f>E19-F19</f>
        <v>133270200</v>
      </c>
    </row>
    <row r="20" spans="1:7" s="73" customFormat="1" ht="12.75">
      <c r="A20" s="74" t="s">
        <v>149</v>
      </c>
      <c r="B20" s="79" t="s">
        <v>158</v>
      </c>
      <c r="C20" s="195">
        <v>2026</v>
      </c>
      <c r="D20" s="258">
        <v>155990000</v>
      </c>
      <c r="E20" s="207">
        <v>155990000</v>
      </c>
      <c r="F20" s="206">
        <f t="shared" si="0"/>
        <v>3119800</v>
      </c>
      <c r="G20" s="206">
        <f>E20-F20</f>
        <v>152870200</v>
      </c>
    </row>
    <row r="21" spans="1:7" s="73" customFormat="1" ht="12.75">
      <c r="A21" s="74" t="s">
        <v>149</v>
      </c>
      <c r="B21" s="79" t="s">
        <v>159</v>
      </c>
      <c r="C21" s="195">
        <v>2026</v>
      </c>
      <c r="D21" s="258">
        <v>162990000</v>
      </c>
      <c r="E21" s="207">
        <v>157990000</v>
      </c>
      <c r="F21" s="206">
        <f t="shared" si="0"/>
        <v>3159800</v>
      </c>
      <c r="G21" s="206">
        <f>E21-F21</f>
        <v>154830200</v>
      </c>
    </row>
    <row r="22" spans="1:7" s="73" customFormat="1" ht="12.75">
      <c r="A22" s="19"/>
      <c r="B22" s="79"/>
      <c r="C22" s="195"/>
      <c r="D22" s="258"/>
      <c r="E22" s="207"/>
      <c r="F22" s="206"/>
      <c r="G22" s="206"/>
    </row>
    <row r="23" spans="1:7" s="73" customFormat="1" ht="12.75">
      <c r="A23" s="19" t="s">
        <v>149</v>
      </c>
      <c r="B23" s="41" t="s">
        <v>160</v>
      </c>
      <c r="C23" s="77">
        <v>2026</v>
      </c>
      <c r="D23" s="225">
        <v>172990000</v>
      </c>
      <c r="E23" s="210">
        <v>169990000</v>
      </c>
      <c r="F23" s="206">
        <f t="shared" si="0"/>
        <v>3399800</v>
      </c>
      <c r="G23" s="206">
        <f t="shared" ref="G23:G25" si="2">E23-F23</f>
        <v>166590200</v>
      </c>
    </row>
    <row r="24" spans="1:7" s="73" customFormat="1" ht="12.75">
      <c r="A24" s="41" t="s">
        <v>149</v>
      </c>
      <c r="B24" s="41" t="s">
        <v>161</v>
      </c>
      <c r="C24" s="77">
        <v>2026</v>
      </c>
      <c r="D24" s="225">
        <v>184990000</v>
      </c>
      <c r="E24" s="205">
        <v>184990000</v>
      </c>
      <c r="F24" s="206">
        <f t="shared" si="0"/>
        <v>3699800</v>
      </c>
      <c r="G24" s="213">
        <f t="shared" si="2"/>
        <v>181290200</v>
      </c>
    </row>
    <row r="25" spans="1:7" s="73" customFormat="1" ht="12.75">
      <c r="A25" s="41" t="s">
        <v>149</v>
      </c>
      <c r="B25" s="41" t="s">
        <v>162</v>
      </c>
      <c r="C25" s="77">
        <v>2026</v>
      </c>
      <c r="D25" s="225">
        <v>194990000</v>
      </c>
      <c r="E25" s="205">
        <v>194990000</v>
      </c>
      <c r="F25" s="275">
        <f t="shared" si="0"/>
        <v>3899800</v>
      </c>
      <c r="G25" s="206">
        <f t="shared" si="2"/>
        <v>191090200</v>
      </c>
    </row>
    <row r="26" spans="1:7" s="73" customFormat="1" ht="12.75">
      <c r="A26" s="48"/>
      <c r="B26" s="79"/>
      <c r="C26" s="195"/>
      <c r="D26" s="258"/>
      <c r="E26" s="211"/>
      <c r="F26" s="275">
        <f t="shared" si="0"/>
        <v>0</v>
      </c>
      <c r="G26" s="278"/>
    </row>
    <row r="27" spans="1:7" s="73" customFormat="1" ht="12.75">
      <c r="A27" s="74" t="s">
        <v>149</v>
      </c>
      <c r="B27" s="75" t="s">
        <v>163</v>
      </c>
      <c r="C27" s="77">
        <v>2026</v>
      </c>
      <c r="D27" s="225">
        <v>116990000</v>
      </c>
      <c r="E27" s="205">
        <v>114990000</v>
      </c>
      <c r="F27" s="275">
        <f t="shared" si="0"/>
        <v>2299800</v>
      </c>
      <c r="G27" s="206">
        <f t="shared" ref="G27" si="3">E27-F27</f>
        <v>112690200</v>
      </c>
    </row>
    <row r="28" spans="1:7" s="73" customFormat="1" ht="12.75">
      <c r="A28" s="74" t="s">
        <v>149</v>
      </c>
      <c r="B28" s="75" t="s">
        <v>164</v>
      </c>
      <c r="C28" s="76">
        <v>2026</v>
      </c>
      <c r="D28" s="257">
        <v>124990000</v>
      </c>
      <c r="E28" s="205">
        <v>122990000</v>
      </c>
      <c r="F28" s="275">
        <f t="shared" si="0"/>
        <v>2459800</v>
      </c>
      <c r="G28" s="206">
        <f t="shared" ref="G28" si="4">E28-F28</f>
        <v>120530200</v>
      </c>
    </row>
    <row r="29" spans="1:7" s="73" customFormat="1" ht="12.75">
      <c r="A29" s="223"/>
      <c r="B29" s="66"/>
      <c r="C29" s="224"/>
      <c r="D29" s="255"/>
      <c r="E29" s="212"/>
      <c r="F29" s="277">
        <f t="shared" si="0"/>
        <v>0</v>
      </c>
      <c r="G29" s="206"/>
    </row>
    <row r="30" spans="1:7" s="73" customFormat="1" ht="12.75">
      <c r="A30" s="41" t="s">
        <v>149</v>
      </c>
      <c r="B30" s="41" t="s">
        <v>165</v>
      </c>
      <c r="C30" s="41">
        <v>2026</v>
      </c>
      <c r="D30" s="225">
        <v>139990000</v>
      </c>
      <c r="E30" s="205">
        <v>134990000</v>
      </c>
      <c r="F30" s="275">
        <f t="shared" si="0"/>
        <v>2699800</v>
      </c>
      <c r="G30" s="206">
        <f>E30-F30</f>
        <v>132290200</v>
      </c>
    </row>
    <row r="31" spans="1:7" s="73" customFormat="1" ht="12.75">
      <c r="A31" s="41" t="s">
        <v>149</v>
      </c>
      <c r="B31" s="41" t="s">
        <v>166</v>
      </c>
      <c r="C31" s="41">
        <v>2026</v>
      </c>
      <c r="D31" s="225">
        <v>149990000</v>
      </c>
      <c r="E31" s="205">
        <v>148990000</v>
      </c>
      <c r="F31" s="275">
        <f t="shared" si="0"/>
        <v>2979800</v>
      </c>
      <c r="G31" s="206">
        <f>E31-F31</f>
        <v>146010200</v>
      </c>
    </row>
    <row r="32" spans="1:7" s="73" customFormat="1" ht="12.75">
      <c r="A32" s="194" t="s">
        <v>149</v>
      </c>
      <c r="B32" s="79" t="s">
        <v>167</v>
      </c>
      <c r="C32" s="79">
        <v>2026</v>
      </c>
      <c r="D32" s="258">
        <v>161990000</v>
      </c>
      <c r="E32" s="211">
        <v>161990000</v>
      </c>
      <c r="F32" s="276">
        <f t="shared" si="0"/>
        <v>3239800</v>
      </c>
      <c r="G32" s="206">
        <f>E32-F32</f>
        <v>158750200</v>
      </c>
    </row>
    <row r="33" spans="1:7" s="73" customFormat="1" ht="12.75">
      <c r="A33" s="41"/>
      <c r="B33" s="222"/>
      <c r="C33" s="66"/>
      <c r="D33" s="255"/>
      <c r="E33" s="212"/>
      <c r="F33" s="275">
        <f t="shared" si="0"/>
        <v>0</v>
      </c>
      <c r="G33" s="206"/>
    </row>
    <row r="34" spans="1:7" s="73" customFormat="1" ht="12.75">
      <c r="A34" s="41" t="s">
        <v>149</v>
      </c>
      <c r="B34" s="41" t="s">
        <v>168</v>
      </c>
      <c r="C34" s="41">
        <v>2026</v>
      </c>
      <c r="D34" s="225">
        <v>199990000</v>
      </c>
      <c r="E34" s="205">
        <v>199990000</v>
      </c>
      <c r="F34" s="206">
        <f t="shared" si="0"/>
        <v>3999800</v>
      </c>
      <c r="G34" s="279">
        <f t="shared" ref="G34:G35" si="5">E34-F34</f>
        <v>195990200</v>
      </c>
    </row>
    <row r="35" spans="1:7" s="73" customFormat="1" ht="12.75">
      <c r="A35" s="41" t="s">
        <v>149</v>
      </c>
      <c r="B35" s="41" t="s">
        <v>169</v>
      </c>
      <c r="C35" s="41">
        <v>2026</v>
      </c>
      <c r="D35" s="225">
        <v>249990000</v>
      </c>
      <c r="E35" s="205">
        <v>249990000</v>
      </c>
      <c r="F35" s="206">
        <f t="shared" si="0"/>
        <v>4999800</v>
      </c>
      <c r="G35" s="206">
        <f t="shared" si="5"/>
        <v>244990200</v>
      </c>
    </row>
    <row r="36" spans="1:7" s="73" customFormat="1" ht="12.75">
      <c r="A36" s="41"/>
      <c r="B36" s="78"/>
      <c r="C36" s="41"/>
      <c r="D36" s="225"/>
      <c r="E36" s="205"/>
      <c r="F36" s="206">
        <f t="shared" si="0"/>
        <v>0</v>
      </c>
      <c r="G36" s="206"/>
    </row>
    <row r="37" spans="1:7">
      <c r="A37" s="7"/>
      <c r="B37" s="21"/>
      <c r="C37" s="21"/>
      <c r="D37" s="259"/>
      <c r="E37" s="214"/>
      <c r="F37" s="215"/>
      <c r="G37" s="215"/>
    </row>
    <row r="38" spans="1:7" ht="30.75">
      <c r="A38" s="180" t="str">
        <f>AUDI!B42</f>
        <v>ACTUALIZADA 6 DE AGOSTO /2025</v>
      </c>
      <c r="B38" s="2"/>
      <c r="C38" s="2"/>
      <c r="F38" s="42"/>
    </row>
    <row r="39" spans="1:7">
      <c r="A39" s="2"/>
      <c r="B39" s="2"/>
      <c r="C39" s="2"/>
      <c r="F39" s="42"/>
    </row>
  </sheetData>
  <autoFilter ref="C8:C39" xr:uid="{B335E571-7537-43DB-BA51-EF8B131058D0}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e6dfcfe-234a-41c1-b3fc-5b775f6e6365">
      <UserInfo>
        <DisplayName>Andrea Lozano</DisplayName>
        <AccountId>13</AccountId>
        <AccountType/>
      </UserInfo>
      <UserInfo>
        <DisplayName>Silena Patricia Donado Ferrer</DisplayName>
        <AccountId>12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325915103CE645A66425101B28E362" ma:contentTypeVersion="10" ma:contentTypeDescription="Crear nuevo documento." ma:contentTypeScope="" ma:versionID="765807d6b7d6c39d0d47a8e3f5112cac">
  <xsd:schema xmlns:xsd="http://www.w3.org/2001/XMLSchema" xmlns:xs="http://www.w3.org/2001/XMLSchema" xmlns:p="http://schemas.microsoft.com/office/2006/metadata/properties" xmlns:ns2="5c3b5d74-b782-4247-a0b2-0e854fdecae6" xmlns:ns3="9e6dfcfe-234a-41c1-b3fc-5b775f6e6365" targetNamespace="http://schemas.microsoft.com/office/2006/metadata/properties" ma:root="true" ma:fieldsID="9e12e44e6db259e75ff0ec430eca531b" ns2:_="" ns3:_="">
    <xsd:import namespace="5c3b5d74-b782-4247-a0b2-0e854fdecae6"/>
    <xsd:import namespace="9e6dfcfe-234a-41c1-b3fc-5b775f6e63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b5d74-b782-4247-a0b2-0e854fdeca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6dfcfe-234a-41c1-b3fc-5b775f6e63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C63B89-8050-4EFB-8854-75D9196967E2}"/>
</file>

<file path=customXml/itemProps2.xml><?xml version="1.0" encoding="utf-8"?>
<ds:datastoreItem xmlns:ds="http://schemas.openxmlformats.org/officeDocument/2006/customXml" ds:itemID="{E17EFC00-C856-45B2-87CD-EEA262E323F4}"/>
</file>

<file path=customXml/itemProps3.xml><?xml version="1.0" encoding="utf-8"?>
<ds:datastoreItem xmlns:ds="http://schemas.openxmlformats.org/officeDocument/2006/customXml" ds:itemID="{CF50D03A-9B99-48CF-8820-2A21276B20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Silena Patricia Donado Ferrer</dc:creator>
  <cp:keywords/>
  <dc:description/>
  <cp:lastModifiedBy>Viviana Andrea Lozano Suarez</cp:lastModifiedBy>
  <cp:revision/>
  <dcterms:created xsi:type="dcterms:W3CDTF">2019-08-05T16:30:38Z</dcterms:created>
  <dcterms:modified xsi:type="dcterms:W3CDTF">2025-08-08T16:38:01Z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0x0101007D325915103CE645A66425101B28E362</vt:lpwstr>
  </property>
</Properties>
</file>