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oscochessistemas-my.sharepoint.com/personal/flotas_corporativas_loscoches_com_co/Documents/AÑO 2022 LISTAS/"/>
    </mc:Choice>
  </mc:AlternateContent>
  <xr:revisionPtr revIDLastSave="9934" documentId="8_{475A285A-1608-43CD-BFC9-EF127F3B290D}" xr6:coauthVersionLast="47" xr6:coauthVersionMax="47" xr10:uidLastSave="{8289F745-59B1-4F5B-BEF1-107FDB7E448B}"/>
  <bookViews>
    <workbookView xWindow="-120" yWindow="-120" windowWidth="24240" windowHeight="13140" tabRatio="960" firstSheet="2" xr2:uid="{00000000-000D-0000-FFFF-FFFF00000000}"/>
  </bookViews>
  <sheets>
    <sheet name="AUDI" sheetId="23" r:id="rId1"/>
    <sheet name="VOLKSWAGEN" sheetId="6" r:id="rId2"/>
    <sheet name="SEAT" sheetId="8" r:id="rId3"/>
    <sheet name="CUPRA" sheetId="25" r:id="rId4"/>
    <sheet name="VOLVO" sheetId="2" r:id="rId5"/>
    <sheet name="RENAULT" sheetId="21" r:id="rId6"/>
    <sheet name="FORD " sheetId="17" r:id="rId7"/>
    <sheet name="HYUNDAI" sheetId="11" r:id="rId8"/>
    <sheet name="PEUGEOT" sheetId="15" r:id="rId9"/>
    <sheet name="MG ELECTRICOS Y GASOLINA" sheetId="28" r:id="rId10"/>
    <sheet name="JEEP" sheetId="3" r:id="rId11"/>
    <sheet name="FIAT" sheetId="24" r:id="rId12"/>
    <sheet name="RAM" sheetId="29" r:id="rId13"/>
    <sheet name="OPEL" sheetId="27" r:id="rId14"/>
    <sheet name="HONDA" sheetId="22" r:id="rId15"/>
  </sheets>
  <definedNames>
    <definedName name="_xlnm._FilterDatabase" localSheetId="6" hidden="1">'FORD '!$A$8:$G$16</definedName>
    <definedName name="_xlnm._FilterDatabase" localSheetId="7" hidden="1">HYUNDAI!$A$8:$E$19</definedName>
    <definedName name="_xlnm._FilterDatabase" localSheetId="10" hidden="1">JEEP!$A$8:$E$16</definedName>
    <definedName name="_xlnm._FilterDatabase" localSheetId="1" hidden="1">VOLKSWAGEN!$B$8:$H$20</definedName>
    <definedName name="_xlnm._FilterDatabase" localSheetId="4" hidden="1">VOLVO!$A$8:$D$18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3" l="1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9" i="23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9" i="6"/>
  <c r="G10" i="25"/>
  <c r="G11" i="25"/>
  <c r="G9" i="25"/>
  <c r="G10" i="8"/>
  <c r="G11" i="8"/>
  <c r="G12" i="8"/>
  <c r="G9" i="8"/>
  <c r="G16" i="15"/>
  <c r="G17" i="15"/>
  <c r="G18" i="15"/>
  <c r="G19" i="15"/>
  <c r="G20" i="15"/>
  <c r="G21" i="15"/>
  <c r="G15" i="15"/>
  <c r="G10" i="15"/>
  <c r="G11" i="15"/>
  <c r="G9" i="15"/>
  <c r="F10" i="15"/>
  <c r="F11" i="15"/>
  <c r="F12" i="15"/>
  <c r="F14" i="15"/>
  <c r="F15" i="15"/>
  <c r="F16" i="15"/>
  <c r="F17" i="15"/>
  <c r="F18" i="15"/>
  <c r="F19" i="15"/>
  <c r="F20" i="15"/>
  <c r="F21" i="15"/>
  <c r="F9" i="15"/>
  <c r="G10" i="24"/>
  <c r="G11" i="24"/>
  <c r="G12" i="24"/>
  <c r="G13" i="24"/>
  <c r="G14" i="24"/>
  <c r="G15" i="24"/>
  <c r="G16" i="24"/>
  <c r="G9" i="24"/>
  <c r="F10" i="24"/>
  <c r="F11" i="24"/>
  <c r="F12" i="24"/>
  <c r="F13" i="24"/>
  <c r="F14" i="24"/>
  <c r="F15" i="24"/>
  <c r="F16" i="24"/>
  <c r="F9" i="24"/>
  <c r="F10" i="29"/>
  <c r="F11" i="29"/>
  <c r="F12" i="29"/>
  <c r="F13" i="29"/>
  <c r="F14" i="29"/>
  <c r="F9" i="29"/>
  <c r="F10" i="3"/>
  <c r="F11" i="3"/>
  <c r="F12" i="3"/>
  <c r="F13" i="3"/>
  <c r="F14" i="3"/>
  <c r="F15" i="3"/>
  <c r="F16" i="3"/>
  <c r="F17" i="3"/>
  <c r="F18" i="3"/>
  <c r="F19" i="3"/>
  <c r="F20" i="3"/>
  <c r="F9" i="3"/>
  <c r="G10" i="11"/>
  <c r="G12" i="11"/>
  <c r="G13" i="11"/>
  <c r="G14" i="11"/>
  <c r="G16" i="11"/>
  <c r="G17" i="11"/>
  <c r="G18" i="11"/>
  <c r="G19" i="11"/>
  <c r="G21" i="11"/>
  <c r="G9" i="11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G9" i="17"/>
  <c r="H9" i="6"/>
  <c r="F9" i="17"/>
  <c r="D25" i="22"/>
  <c r="E25" i="22" s="1"/>
  <c r="E18" i="22"/>
  <c r="G17" i="3"/>
  <c r="G25" i="11"/>
  <c r="H25" i="11" s="1"/>
  <c r="G26" i="11"/>
  <c r="H26" i="11" s="1"/>
  <c r="G30" i="11"/>
  <c r="H30" i="11"/>
  <c r="G34" i="11"/>
  <c r="H34" i="11" s="1"/>
  <c r="H11" i="8"/>
  <c r="H17" i="6"/>
  <c r="G13" i="23"/>
  <c r="H24" i="6"/>
  <c r="H23" i="6"/>
  <c r="G10" i="3"/>
  <c r="G23" i="11"/>
  <c r="H23" i="11" s="1"/>
  <c r="G32" i="11"/>
  <c r="G31" i="11"/>
  <c r="G29" i="11"/>
  <c r="H32" i="11"/>
  <c r="H31" i="11"/>
  <c r="H29" i="11"/>
  <c r="G28" i="11"/>
  <c r="H28" i="11" s="1"/>
  <c r="H18" i="11"/>
  <c r="H17" i="11"/>
  <c r="H16" i="11"/>
  <c r="H14" i="11"/>
  <c r="H19" i="11"/>
  <c r="H21" i="11"/>
  <c r="H13" i="11"/>
  <c r="H12" i="11"/>
  <c r="H10" i="11"/>
  <c r="H9" i="11"/>
  <c r="D13" i="22"/>
  <c r="E13" i="22" s="1"/>
  <c r="H9" i="25"/>
  <c r="H9" i="8"/>
  <c r="G16" i="3"/>
  <c r="G15" i="3"/>
  <c r="D20" i="22"/>
  <c r="E20" i="22" s="1"/>
  <c r="H16" i="6"/>
  <c r="G16" i="23"/>
  <c r="G10" i="29"/>
  <c r="D26" i="22"/>
  <c r="E26" i="22" s="1"/>
  <c r="G36" i="23"/>
  <c r="G37" i="23"/>
  <c r="G35" i="23"/>
  <c r="D27" i="22"/>
  <c r="E27" i="22" s="1"/>
  <c r="G14" i="29"/>
  <c r="H12" i="8"/>
  <c r="H14" i="6"/>
  <c r="D23" i="22"/>
  <c r="E23" i="22" s="1"/>
  <c r="D22" i="22"/>
  <c r="E22" i="22" s="1"/>
  <c r="H11" i="25"/>
  <c r="D15" i="22"/>
  <c r="E15" i="22" s="1"/>
  <c r="G13" i="29"/>
  <c r="G12" i="29"/>
  <c r="G11" i="29"/>
  <c r="G9" i="29"/>
  <c r="H19" i="6"/>
  <c r="H12" i="6"/>
  <c r="D21" i="22"/>
  <c r="E21" i="22" s="1"/>
  <c r="D19" i="22"/>
  <c r="E19" i="22" s="1"/>
  <c r="D28" i="22"/>
  <c r="E28" i="22" s="1"/>
  <c r="H27" i="6"/>
  <c r="H26" i="6"/>
  <c r="H21" i="6"/>
  <c r="H20" i="6"/>
  <c r="H13" i="6"/>
  <c r="H11" i="6"/>
  <c r="G15" i="23"/>
  <c r="G18" i="3"/>
  <c r="G13" i="3"/>
  <c r="G12" i="3"/>
  <c r="H10" i="25"/>
  <c r="G9" i="23"/>
  <c r="D24" i="22"/>
  <c r="E24" i="22" s="1"/>
  <c r="E17" i="22"/>
  <c r="D16" i="22"/>
  <c r="E16" i="22" s="1"/>
  <c r="D14" i="22"/>
  <c r="E14" i="22" s="1"/>
  <c r="D12" i="22"/>
  <c r="E12" i="22" s="1"/>
  <c r="G32" i="23"/>
  <c r="G31" i="23"/>
  <c r="G30" i="23"/>
  <c r="G28" i="23"/>
  <c r="H10" i="8"/>
  <c r="G11" i="23"/>
  <c r="G19" i="3"/>
  <c r="G20" i="3"/>
  <c r="G11" i="3"/>
  <c r="G14" i="3"/>
  <c r="G9" i="3"/>
  <c r="H31" i="6"/>
  <c r="H29" i="6"/>
  <c r="G19" i="23" l="1"/>
  <c r="G24" i="23"/>
  <c r="G23" i="23"/>
  <c r="G18" i="23"/>
  <c r="G21" i="23"/>
  <c r="G26" i="23"/>
  <c r="G34" i="23"/>
</calcChain>
</file>

<file path=xl/sharedStrings.xml><?xml version="1.0" encoding="utf-8"?>
<sst xmlns="http://schemas.openxmlformats.org/spreadsheetml/2006/main" count="569" uniqueCount="289">
  <si>
    <t>REFERENCIA</t>
  </si>
  <si>
    <t>VERSIÓN</t>
  </si>
  <si>
    <t>AÑO</t>
  </si>
  <si>
    <t>PRECIO DE LISTA</t>
  </si>
  <si>
    <t>PRECIO VITRINA</t>
  </si>
  <si>
    <t xml:space="preserve">DESCUENTO ADICIONAL CONVENIO </t>
  </si>
  <si>
    <t>PRECIO CONVENIO</t>
  </si>
  <si>
    <r>
      <rPr>
        <sz val="10"/>
        <color rgb="FF000000"/>
        <rFont val="Calibri"/>
      </rPr>
      <t xml:space="preserve">A3 SB 35 TFSI 150hp AT   disponibilidad </t>
    </r>
    <r>
      <rPr>
        <b/>
        <sz val="10"/>
        <color rgb="FF000000"/>
        <rFont val="Calibri"/>
      </rPr>
      <t>" INMEDIATA"</t>
    </r>
  </si>
  <si>
    <t>Advanced Black Package</t>
  </si>
  <si>
    <r>
      <rPr>
        <b/>
        <sz val="10"/>
        <color rgb="FF000000"/>
        <rFont val="Calibri"/>
      </rPr>
      <t>A4 40 TFSI 190HP ST  MHEV ¨</t>
    </r>
    <r>
      <rPr>
        <sz val="10"/>
        <color rgb="FF000000"/>
        <rFont val="Calibri"/>
      </rPr>
      <t xml:space="preserve">disponibilidad </t>
    </r>
    <r>
      <rPr>
        <b/>
        <sz val="10"/>
        <color rgb="FF000000"/>
        <rFont val="Calibri"/>
      </rPr>
      <t xml:space="preserve"> "MAYO"</t>
    </r>
  </si>
  <si>
    <t>Prestige Black</t>
  </si>
  <si>
    <r>
      <rPr>
        <sz val="10"/>
        <color rgb="FF000000"/>
        <rFont val="Calibri"/>
      </rPr>
      <t>Q2 35 TFSI 150hp ST                   disponibilidad</t>
    </r>
    <r>
      <rPr>
        <b/>
        <sz val="10"/>
        <color rgb="FF000000"/>
        <rFont val="Calibri"/>
      </rPr>
      <t xml:space="preserve"> INMEDIATA</t>
    </r>
  </si>
  <si>
    <t xml:space="preserve">Ambition </t>
  </si>
  <si>
    <r>
      <rPr>
        <sz val="10"/>
        <color rgb="FF000000"/>
        <rFont val="Calibri"/>
      </rPr>
      <t xml:space="preserve">Q3 35 TFSI 150hp ST                   disponibilidad  </t>
    </r>
    <r>
      <rPr>
        <b/>
        <sz val="10"/>
        <color rgb="FF000000"/>
        <rFont val="Calibri"/>
      </rPr>
      <t>"MAYO"</t>
    </r>
  </si>
  <si>
    <t>Ambition Plus</t>
  </si>
  <si>
    <r>
      <rPr>
        <sz val="10"/>
        <color rgb="FF000000"/>
        <rFont val="Calibri"/>
      </rPr>
      <t xml:space="preserve">Q3 40 TFSI 180hp ST quattro     disponibilidad  </t>
    </r>
    <r>
      <rPr>
        <b/>
        <sz val="10"/>
        <color rgb="FF000000"/>
        <rFont val="Calibri"/>
      </rPr>
      <t>"ABRIL"</t>
    </r>
  </si>
  <si>
    <t xml:space="preserve">S LINE </t>
  </si>
  <si>
    <r>
      <rPr>
        <sz val="10"/>
        <color rgb="FF000000"/>
        <rFont val="Calibri"/>
      </rPr>
      <t xml:space="preserve">Q3 SPORTBACK  35 TFSI 150hp  ST                       disponibilidad </t>
    </r>
    <r>
      <rPr>
        <b/>
        <sz val="10"/>
        <color rgb="FF000000"/>
        <rFont val="Calibri"/>
      </rPr>
      <t>" MAYO"</t>
    </r>
  </si>
  <si>
    <r>
      <rPr>
        <sz val="10"/>
        <color rgb="FF000000"/>
        <rFont val="Calibri"/>
      </rPr>
      <t xml:space="preserve">Q3 SPORTBACK  40  TFSI 180hp  ST quattro        disponibilidad </t>
    </r>
    <r>
      <rPr>
        <b/>
        <sz val="10"/>
        <color rgb="FF000000"/>
        <rFont val="Calibri"/>
      </rPr>
      <t>"ABRIL"</t>
    </r>
  </si>
  <si>
    <r>
      <rPr>
        <b/>
        <sz val="10"/>
        <color rgb="FF000000"/>
        <rFont val="Calibri"/>
      </rPr>
      <t xml:space="preserve">Q5 45 TFSI 249hp ST  quattro MHEV   </t>
    </r>
    <r>
      <rPr>
        <sz val="10"/>
        <color rgb="FF000000"/>
        <rFont val="Calibri"/>
      </rPr>
      <t xml:space="preserve">disponibilidad </t>
    </r>
    <r>
      <rPr>
        <b/>
        <sz val="10"/>
        <color rgb="FF000000"/>
        <rFont val="Calibri"/>
      </rPr>
      <t xml:space="preserve"> " ABRIL" -"MAYO"</t>
    </r>
  </si>
  <si>
    <t>S LINE</t>
  </si>
  <si>
    <r>
      <rPr>
        <b/>
        <sz val="10"/>
        <color rgb="FF000000"/>
        <rFont val="Calibri"/>
      </rPr>
      <t xml:space="preserve">Q5 Sportback  45 TFSI 249hp ST  quattro MHEV      </t>
    </r>
    <r>
      <rPr>
        <sz val="10"/>
        <color rgb="FF000000"/>
        <rFont val="Calibri"/>
      </rPr>
      <t>disponibilidad</t>
    </r>
    <r>
      <rPr>
        <b/>
        <sz val="10"/>
        <color rgb="FF000000"/>
        <rFont val="Calibri"/>
      </rPr>
      <t xml:space="preserve"> "MAYO "</t>
    </r>
  </si>
  <si>
    <r>
      <rPr>
        <b/>
        <sz val="10"/>
        <color rgb="FF000000"/>
        <rFont val="Calibri"/>
      </rPr>
      <t xml:space="preserve">SQ5 Sportback  TFSI  354hp Tip quattro                    </t>
    </r>
    <r>
      <rPr>
        <sz val="10"/>
        <color rgb="FF000000"/>
        <rFont val="Calibri"/>
      </rPr>
      <t>disponibilidad</t>
    </r>
    <r>
      <rPr>
        <b/>
        <sz val="10"/>
        <color rgb="FF000000"/>
        <rFont val="Calibri"/>
      </rPr>
      <t xml:space="preserve"> "JULIO"</t>
    </r>
  </si>
  <si>
    <t>NEW Q7 55 TFSI 340hp Tiptronic MHEV</t>
  </si>
  <si>
    <t>NEW Q8 55 TFSI 340hp Tiptronic MHEV</t>
  </si>
  <si>
    <t>Q8 E-TRON 55 ELECTRICO</t>
  </si>
  <si>
    <t>Advanced</t>
  </si>
  <si>
    <t>Q8  ETRON  SPORTBACK E-TRON  55 ELECTRICO</t>
  </si>
  <si>
    <t>Q8 ETRON SPORTBACK E-TRON 55  ELECTRICO</t>
  </si>
  <si>
    <t>Prestige</t>
  </si>
  <si>
    <t>RSQ3 SPORTBACK TFSI ST quattro</t>
  </si>
  <si>
    <t>RS</t>
  </si>
  <si>
    <t>RS3 SPORTBACK TFSI 400hp ST quattro</t>
  </si>
  <si>
    <t>RS3  SEDAN  TFSI  400hp ST quattro</t>
  </si>
  <si>
    <t>RSQ3 TFSI  ST quattro</t>
  </si>
  <si>
    <t>*Los precios aplican solo para aquellos vehiculos que se encuentran libres en inventario y estan previstos para la preventa</t>
  </si>
  <si>
    <t>Todos los modelos 2024 incluyen el programa AUDI care, mantenimiento basico  incluido por 3 años o 45.000km, lo primero que ocurra</t>
  </si>
  <si>
    <t>ACTUALIZADA   MAYO 9 /2024</t>
  </si>
  <si>
    <t>MARCA</t>
  </si>
  <si>
    <t>VEHICULO</t>
  </si>
  <si>
    <t>MODELO</t>
  </si>
  <si>
    <t xml:space="preserve">PRECIO DE LISTA </t>
  </si>
  <si>
    <t>DESCUENTO ADICIONAL CONVENIO</t>
  </si>
  <si>
    <t>VOLKSWAGEN</t>
  </si>
  <si>
    <t>SAVEIRO</t>
  </si>
  <si>
    <t>CABINA SENCILLA 1.6L 110HP 5MT</t>
  </si>
  <si>
    <t>POLO</t>
  </si>
  <si>
    <t>TRACK 1.6L 113HP 5MT ( RADIO )</t>
  </si>
  <si>
    <t>TRENDLINE 1.6L 110HP 5MT</t>
  </si>
  <si>
    <t xml:space="preserve"> PA HIGHLINE 1.0L AT</t>
  </si>
  <si>
    <t>PA GTS 1.4L AT</t>
  </si>
  <si>
    <t xml:space="preserve">NIVUS </t>
  </si>
  <si>
    <t>COMFORTLINE   1.0L  200TSI 6AT</t>
  </si>
  <si>
    <t>HIGHLINE 1.0L 200TSI 6AT</t>
  </si>
  <si>
    <t>T-CROSS</t>
  </si>
  <si>
    <t>TRENDLINE 170 TSI 5MT</t>
  </si>
  <si>
    <t>TRENDLINE  ST 200 TSI 6AT</t>
  </si>
  <si>
    <t>COMFORTLINE 200 TSI  6AT</t>
  </si>
  <si>
    <t>TAOS</t>
  </si>
  <si>
    <t>COMFORTLINE SELECT 250 TSI AT</t>
  </si>
  <si>
    <t>HIGHLINE 250 TSI AT</t>
  </si>
  <si>
    <t>JETTA</t>
  </si>
  <si>
    <t>GLI 350 TSI AT</t>
  </si>
  <si>
    <t>TIGUAN</t>
  </si>
  <si>
    <t>ELEGANCE 350 TSI 7AT</t>
  </si>
  <si>
    <t xml:space="preserve">TERAMONT </t>
  </si>
  <si>
    <t>HIGHLINE 3.6L 280 CV 8AT</t>
  </si>
  <si>
    <t>MAYO  9/2024</t>
  </si>
  <si>
    <t>VEHÍCULO</t>
  </si>
  <si>
    <t>SEAT</t>
  </si>
  <si>
    <t>IBIZA</t>
  </si>
  <si>
    <t xml:space="preserve">1.6 MPI AT </t>
  </si>
  <si>
    <t>ARONA</t>
  </si>
  <si>
    <t>REFERENCE 1.6 MPI AT</t>
  </si>
  <si>
    <t>FR 1.6 MPI AT</t>
  </si>
  <si>
    <t>TARRACO</t>
  </si>
  <si>
    <t xml:space="preserve"> 1.4TSI DSG XPERIENCE  DSG</t>
  </si>
  <si>
    <t xml:space="preserve">ACTUALIZADO  MAYO 9 / 2024   </t>
  </si>
  <si>
    <t>PRECIO MINIMO</t>
  </si>
  <si>
    <t>CUPRA</t>
  </si>
  <si>
    <t>FORMENTOR</t>
  </si>
  <si>
    <t>DRIVE 2.0 TSI DSG</t>
  </si>
  <si>
    <t>2.0TSI DSG (MATE )</t>
  </si>
  <si>
    <t>2.0TSI DSG (METALIZADO )</t>
  </si>
  <si>
    <t>ACTUALIZADA  9  /MAYO/  2024</t>
  </si>
  <si>
    <t>VOLVO</t>
  </si>
  <si>
    <t>XC40 RECHARGE PLUS  P6 PURE ELECTRIC</t>
  </si>
  <si>
    <t>XC40  ULTIMATE  P8  PURE ELECTRIC</t>
  </si>
  <si>
    <t>C40 EV PLUS P6 PURE ELECTRIC</t>
  </si>
  <si>
    <t>C40 P8 RECHARGE PLUS ELECTRIC</t>
  </si>
  <si>
    <t>XC60 RECHARGE   PLUS  T8</t>
  </si>
  <si>
    <t>XC60 RECHARGE  ULTIMATE   T8</t>
  </si>
  <si>
    <t>$359.990.000</t>
  </si>
  <si>
    <t>XC60 RECHARGE ULTIMATE  DARK T8</t>
  </si>
  <si>
    <t>XC90 RECHARGE PLUS T8</t>
  </si>
  <si>
    <t>XC90  RECHARGE ULTIMATE T8</t>
  </si>
  <si>
    <t>EX30 SINGLE MOTOR CORE</t>
  </si>
  <si>
    <t>EX30 SINGLE MOTOR EXTENDED RANGE CORE</t>
  </si>
  <si>
    <t>$204.990.000</t>
  </si>
  <si>
    <t>EX30 SINGLE MOTOR EXTENDED RANGE PLUS</t>
  </si>
  <si>
    <t>$244.990.000</t>
  </si>
  <si>
    <t>EX30 SINGLE MOTOR EXTENDED RANGE ULTRA</t>
  </si>
  <si>
    <t>$259.990.000</t>
  </si>
  <si>
    <t xml:space="preserve">  10/ MAYO/2024</t>
  </si>
  <si>
    <t>PRECIOS MAYO</t>
  </si>
  <si>
    <t>PRECIO 
LISTA</t>
  </si>
  <si>
    <t>Servicio Particular</t>
  </si>
  <si>
    <t>KWID  2025</t>
  </si>
  <si>
    <t>Zen</t>
  </si>
  <si>
    <t>Intens</t>
  </si>
  <si>
    <t>iconic</t>
  </si>
  <si>
    <t>Outsider 2024</t>
  </si>
  <si>
    <t>LOGAN  2024</t>
  </si>
  <si>
    <t xml:space="preserve">Life + </t>
  </si>
  <si>
    <t>Intens MT</t>
  </si>
  <si>
    <t xml:space="preserve">Intens CVT </t>
  </si>
  <si>
    <t>SANDERO 2024</t>
  </si>
  <si>
    <t xml:space="preserve">Zen </t>
  </si>
  <si>
    <t>NUEVO STEPWAY  2024</t>
  </si>
  <si>
    <t xml:space="preserve">Zen MT </t>
  </si>
  <si>
    <t xml:space="preserve">Intens MT </t>
  </si>
  <si>
    <t>NUEVA CAPTUR 2024</t>
  </si>
  <si>
    <t xml:space="preserve">Captur Zen 1.6 MT </t>
  </si>
  <si>
    <t xml:space="preserve">Captur INTENS 1.3T CVT </t>
  </si>
  <si>
    <t xml:space="preserve">Captur ICONIC 1.3T CVT </t>
  </si>
  <si>
    <t>NEW KOLEOS 2024</t>
  </si>
  <si>
    <t>Koleos Zen CVT 4X2</t>
  </si>
  <si>
    <t>New Koleos Intens  CVT 4X4</t>
  </si>
  <si>
    <t>New Koleos Intens  CVT 4X4 BOSE</t>
  </si>
  <si>
    <t>NUEVA RENAULT DUSTER 2024</t>
  </si>
  <si>
    <t xml:space="preserve">DUSTER ZEN 1.6 MT 4X2                </t>
  </si>
  <si>
    <t xml:space="preserve">DUSTER INTENS 1.6 MT 4X2          </t>
  </si>
  <si>
    <t>NUEVA RENAULT DUSTER 2025</t>
  </si>
  <si>
    <t xml:space="preserve">DUSTER ICONIC 1.3T CVT 4X2      </t>
  </si>
  <si>
    <t>DUSTER ICONIC 1.3T MT 4X4</t>
  </si>
  <si>
    <t>ZOE ICONIC 2024</t>
  </si>
  <si>
    <t>MEGANE E TECH 2025</t>
  </si>
  <si>
    <t>VERSION</t>
  </si>
  <si>
    <t>DESCUENTO</t>
  </si>
  <si>
    <t xml:space="preserve">FORD </t>
  </si>
  <si>
    <t xml:space="preserve">MUSTANG </t>
  </si>
  <si>
    <t>FASTBACK</t>
  </si>
  <si>
    <t>ESCAPE</t>
  </si>
  <si>
    <t>PLATINUM 4X4 ECOBOOST</t>
  </si>
  <si>
    <t>ACTIVE 4X2 FHEV</t>
  </si>
  <si>
    <t>ST LINE 4X2 FHEV</t>
  </si>
  <si>
    <t>PLATINUM 4X4 FHEV</t>
  </si>
  <si>
    <t>BRONCO</t>
  </si>
  <si>
    <t>SPORT BIG BEND 4X4</t>
  </si>
  <si>
    <t>OUTER BANK S 4X4</t>
  </si>
  <si>
    <t>SPORT WILDTRAK 4X4</t>
  </si>
  <si>
    <t xml:space="preserve">EXPEDITION </t>
  </si>
  <si>
    <t>STEALTH PERFORMANCE  4X4</t>
  </si>
  <si>
    <t xml:space="preserve">RANGER </t>
  </si>
  <si>
    <t xml:space="preserve">RAPTOR </t>
  </si>
  <si>
    <t>XL CC 2.0 SiT MT 4X2</t>
  </si>
  <si>
    <t>XL CC 2.0 SiT MT 4X4</t>
  </si>
  <si>
    <t>XLS  CC 2.0 SiT MT 4X4</t>
  </si>
  <si>
    <t>XLT CC 2.0 BiT AT 4X4</t>
  </si>
  <si>
    <t>LTD + CC 3.0 Lion AT AWD</t>
  </si>
  <si>
    <t>FORD</t>
  </si>
  <si>
    <t>F-150</t>
  </si>
  <si>
    <t xml:space="preserve">LARIAT SPORT </t>
  </si>
  <si>
    <t xml:space="preserve">F-150 </t>
  </si>
  <si>
    <t>PLATINUM</t>
  </si>
  <si>
    <t xml:space="preserve">XLT FHEV </t>
  </si>
  <si>
    <t>ACTUALIZADO  11/MAYO /  2024</t>
  </si>
  <si>
    <t>PRECIO LISTA</t>
  </si>
  <si>
    <t>HYUNDAI</t>
  </si>
  <si>
    <t>GETZ</t>
  </si>
  <si>
    <t>NEW HB20 ADVANCE MT</t>
  </si>
  <si>
    <t>NEW HB20 ADVANCE AT</t>
  </si>
  <si>
    <t>ACCENT</t>
  </si>
  <si>
    <t>NEW HB20S PREMIUM AT</t>
  </si>
  <si>
    <t>TUCSON  NX4</t>
  </si>
  <si>
    <t>ATTRACTION MT</t>
  </si>
  <si>
    <t>ATTRACTION AT</t>
  </si>
  <si>
    <t xml:space="preserve">PREMIUM AT </t>
  </si>
  <si>
    <t xml:space="preserve">LIMITED AT </t>
  </si>
  <si>
    <t>CRETA</t>
  </si>
  <si>
    <t>VENUE</t>
  </si>
  <si>
    <t>KONA</t>
  </si>
  <si>
    <t xml:space="preserve"> ICE ECLIPSE  " GASOLINA "  PREVENTA</t>
  </si>
  <si>
    <t xml:space="preserve"> ICE  LIMITED  " GASOLINA "  PREVENTA</t>
  </si>
  <si>
    <t>NUEVA KONA HEV PREMIUM AT</t>
  </si>
  <si>
    <t>NUEVA KONA HEV LIMITED AT</t>
  </si>
  <si>
    <t>NUEVA KONA HEV  N LINE AT ( VERSION DEPORTIVA) PREVENTA</t>
  </si>
  <si>
    <t>ELECTRICA  LIMITED</t>
  </si>
  <si>
    <t>IONIQ 5</t>
  </si>
  <si>
    <t>EV - POWER</t>
  </si>
  <si>
    <t>PALISADE</t>
  </si>
  <si>
    <t>SPORT 4X4 AT</t>
  </si>
  <si>
    <t>ACTUALIZADA  9/ MAYO / 2024</t>
  </si>
  <si>
    <t>PEUGEOT</t>
  </si>
  <si>
    <t xml:space="preserve">ACTIVE 1.2 AT  NUEVA </t>
  </si>
  <si>
    <t>ALLURE 1.2 AT   NUEVA</t>
  </si>
  <si>
    <t>GT- LINE 1.2  AT 6 NUEVA</t>
  </si>
  <si>
    <t>NUEVA 2008 ELECTRICA PREVENTA</t>
  </si>
  <si>
    <t>$169.990.000</t>
  </si>
  <si>
    <t>LLEGADA ESTIMADA INICIOS DE JULIO</t>
  </si>
  <si>
    <t xml:space="preserve">ACTIVE 1.6 THP AT </t>
  </si>
  <si>
    <t>ALLURE 1.6 THP AT</t>
  </si>
  <si>
    <t>GT - LINE 1.6 THP AT</t>
  </si>
  <si>
    <t>PARTNER</t>
  </si>
  <si>
    <t>ACTUALIZADA   10 MAYO/ 2024</t>
  </si>
  <si>
    <t xml:space="preserve">MG </t>
  </si>
  <si>
    <t xml:space="preserve"> ZS (GASOLINA )</t>
  </si>
  <si>
    <t>1.5L AT COM</t>
  </si>
  <si>
    <t>1.5L 5MT COM</t>
  </si>
  <si>
    <t>1.5L MT PLUS</t>
  </si>
  <si>
    <t>ZS  GASOLINA SERVICIO ESPECIAL</t>
  </si>
  <si>
    <t>1.5L 5 AT PLUS</t>
  </si>
  <si>
    <t>MG4  ( 100% ELECTRICO)</t>
  </si>
  <si>
    <t>CROSS PLUS</t>
  </si>
  <si>
    <t>CROSS DELUXE</t>
  </si>
  <si>
    <t xml:space="preserve">  ZS EV( 100 % ELECTRICA)</t>
  </si>
  <si>
    <t>EDU AT COM</t>
  </si>
  <si>
    <t>EDU AT DELUXE</t>
  </si>
  <si>
    <t>MARVEL R ( 100% ELECTRICA )</t>
  </si>
  <si>
    <t>R ELECTRIC DEL 4X2</t>
  </si>
  <si>
    <t>R ELECTRIC G. DEL 4X4</t>
  </si>
  <si>
    <t>ACTUALIZADO   9 /MAYO / 2024</t>
  </si>
  <si>
    <t>DESCUENTO ADICIONAL CONVENIO 1%</t>
  </si>
  <si>
    <t>JEEP</t>
  </si>
  <si>
    <t xml:space="preserve">RENEGADE </t>
  </si>
  <si>
    <t>1.3L  T  SPORT AT</t>
  </si>
  <si>
    <t>1.3L  T  LONGITUDE</t>
  </si>
  <si>
    <t>COMPASS</t>
  </si>
  <si>
    <t xml:space="preserve">  1.3L TURBO LONGITUDE</t>
  </si>
  <si>
    <t>1.3L TURBO LIMITED</t>
  </si>
  <si>
    <t xml:space="preserve">  1.3L TURBO LIMITED PLUS</t>
  </si>
  <si>
    <t>WRANGLER</t>
  </si>
  <si>
    <t>UNL 3.6L  UNLIMITED SAHARA AT</t>
  </si>
  <si>
    <t>UNL 2.0L T SPORT AT</t>
  </si>
  <si>
    <t>UNL 2.0L T RUBICON AT</t>
  </si>
  <si>
    <t xml:space="preserve"> 2.0L T RUBICON AT</t>
  </si>
  <si>
    <t xml:space="preserve">COMMANDER </t>
  </si>
  <si>
    <t xml:space="preserve"> 1.3L T  OVERLAND</t>
  </si>
  <si>
    <t xml:space="preserve">GLADIATOR </t>
  </si>
  <si>
    <t xml:space="preserve"> 3.6L RUBICON AT</t>
  </si>
  <si>
    <t>GRAND</t>
  </si>
  <si>
    <t>CHEROKEE L LIMITED 7P</t>
  </si>
  <si>
    <t>FIAT</t>
  </si>
  <si>
    <t>MOBI</t>
  </si>
  <si>
    <t>1.0L LIKE</t>
  </si>
  <si>
    <t>PULSE</t>
  </si>
  <si>
    <t xml:space="preserve">1.3L DRIVE MT </t>
  </si>
  <si>
    <t xml:space="preserve">1.3L AT DRIVE AT </t>
  </si>
  <si>
    <t xml:space="preserve">1.0L T IMPETUS AT </t>
  </si>
  <si>
    <t xml:space="preserve"> 1.0L T AUDACE  AT</t>
  </si>
  <si>
    <t xml:space="preserve"> 1.3L T  LIMITED</t>
  </si>
  <si>
    <t xml:space="preserve"> </t>
  </si>
  <si>
    <t>RAM</t>
  </si>
  <si>
    <t>NEW V700</t>
  </si>
  <si>
    <t>1.4L  RAPID</t>
  </si>
  <si>
    <t>1.3L  CABINA SENCILLA SLT MT</t>
  </si>
  <si>
    <t>1.4L CABINA DOBLE BIGHORN MT</t>
  </si>
  <si>
    <t xml:space="preserve">1.3L CD BIGHORN CVT </t>
  </si>
  <si>
    <t>SOLO UNIDADES DE INVENTARIO</t>
  </si>
  <si>
    <t>DT 1500</t>
  </si>
  <si>
    <t xml:space="preserve"> 3.6L  E- TORQE BIGHORN CREW CAB</t>
  </si>
  <si>
    <t>OPEL</t>
  </si>
  <si>
    <t xml:space="preserve">GRANDLAND </t>
  </si>
  <si>
    <t>ULTIMATE 1.6 AT</t>
  </si>
  <si>
    <t>GRANDLAND</t>
  </si>
  <si>
    <t>MOKKA</t>
  </si>
  <si>
    <t>GS LINE 1.2 AT</t>
  </si>
  <si>
    <t>ROCKS</t>
  </si>
  <si>
    <t>E</t>
  </si>
  <si>
    <t>MAYO / 10 / 2024</t>
  </si>
  <si>
    <t>mayo</t>
  </si>
  <si>
    <t>LINEA</t>
  </si>
  <si>
    <t xml:space="preserve">PRECIO </t>
  </si>
  <si>
    <t>CITY  LX  4D</t>
  </si>
  <si>
    <t>CITY  EXL  4D</t>
  </si>
  <si>
    <t>CITY  LX  5D</t>
  </si>
  <si>
    <t>CITY  EXL  5D</t>
  </si>
  <si>
    <t>CIVIC HIBRIDO</t>
  </si>
  <si>
    <t xml:space="preserve">WR-V  LX CVT 2WD </t>
  </si>
  <si>
    <t xml:space="preserve">WR-V  EX CVT 2WD </t>
  </si>
  <si>
    <t>HRV LX 2WD (X-TYLE )</t>
  </si>
  <si>
    <t>HRV LX 2WD (X-TYLE PRO)</t>
  </si>
  <si>
    <t>HRV EXL PRESTIGE 2WD</t>
  </si>
  <si>
    <t>ZR-V  XTYLE  2WD</t>
  </si>
  <si>
    <t>ZR-V TOURING 2WD</t>
  </si>
  <si>
    <t>CR-V   X-TYLE LX 2WD</t>
  </si>
  <si>
    <t>CR-V   EX  PRESTIGE  1.5T  2WD</t>
  </si>
  <si>
    <t>CR-V  EXL 1.5T 4WD CVT</t>
  </si>
  <si>
    <t>PILOT ELITE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</si>
</sst>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* #,##0.00\ _€_-;\-* #,##0.00\ _€_-;_-* &quot;-&quot;??\ _€_-;_-@_-"/>
    <numFmt numFmtId="168" formatCode="_(&quot;$&quot;\ * #,##0.00_);_(&quot;$&quot;\ * \(#,##0.00\);_(&quot;$&quot;\ * &quot;-&quot;??_);_(@_)"/>
    <numFmt numFmtId="169" formatCode="_-[$$-409]* #,##0.00_ ;_-[$$-409]* \-#,##0.00\ ;_-[$$-409]* &quot;-&quot;??_ ;_-@_ "/>
    <numFmt numFmtId="170" formatCode="&quot;$&quot;\ #,##0"/>
    <numFmt numFmtId="171" formatCode="_(&quot;$&quot;\ * #,##0_);_(&quot;$&quot;\ * \(#,##0\);_(&quot;$&quot;\ * &quot;-&quot;??_);_(@_)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_ * #,##0_ ;_ * \-#,##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Verdana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1"/>
      <color theme="1"/>
      <name val="Calibri"/>
      <family val="2"/>
    </font>
    <font>
      <sz val="9"/>
      <color rgb="FF000000"/>
      <name val="Calibri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172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70" fontId="3" fillId="4" borderId="1" xfId="0" applyNumberFormat="1" applyFont="1" applyFill="1" applyBorder="1" applyAlignment="1">
      <alignment horizontal="left"/>
    </xf>
    <xf numFmtId="170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Font="1" applyAlignment="1">
      <alignment horizontal="left"/>
    </xf>
    <xf numFmtId="169" fontId="0" fillId="0" borderId="0" xfId="2" applyNumberFormat="1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0" fontId="2" fillId="2" borderId="17" xfId="0" applyNumberFormat="1" applyFont="1" applyFill="1" applyBorder="1" applyAlignment="1">
      <alignment horizontal="center" vertical="center"/>
    </xf>
    <xf numFmtId="170" fontId="2" fillId="2" borderId="18" xfId="0" applyNumberFormat="1" applyFont="1" applyFill="1" applyBorder="1" applyAlignment="1">
      <alignment horizontal="center" vertical="center"/>
    </xf>
    <xf numFmtId="170" fontId="1" fillId="2" borderId="1" xfId="1" applyNumberFormat="1" applyFont="1" applyFill="1" applyBorder="1" applyAlignment="1">
      <alignment horizontal="center" vertical="center"/>
    </xf>
    <xf numFmtId="170" fontId="1" fillId="2" borderId="12" xfId="1" applyNumberFormat="1" applyFont="1" applyFill="1" applyBorder="1" applyAlignment="1">
      <alignment horizontal="center"/>
    </xf>
    <xf numFmtId="170" fontId="1" fillId="2" borderId="9" xfId="1" applyNumberFormat="1" applyFont="1" applyFill="1" applyBorder="1" applyAlignment="1">
      <alignment horizontal="center" vertical="center"/>
    </xf>
    <xf numFmtId="170" fontId="1" fillId="2" borderId="1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0" fontId="0" fillId="2" borderId="0" xfId="0" applyNumberFormat="1" applyFill="1" applyAlignment="1">
      <alignment horizontal="center"/>
    </xf>
    <xf numFmtId="170" fontId="0" fillId="2" borderId="9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1" fontId="6" fillId="2" borderId="1" xfId="1" applyNumberFormat="1" applyFont="1" applyFill="1" applyBorder="1" applyAlignment="1">
      <alignment horizontal="left" vertical="center"/>
    </xf>
    <xf numFmtId="166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/>
    </xf>
    <xf numFmtId="170" fontId="2" fillId="6" borderId="16" xfId="0" applyNumberFormat="1" applyFont="1" applyFill="1" applyBorder="1" applyAlignment="1">
      <alignment horizontal="center" vertical="center" wrapText="1"/>
    </xf>
    <xf numFmtId="170" fontId="2" fillId="6" borderId="18" xfId="0" applyNumberFormat="1" applyFont="1" applyFill="1" applyBorder="1" applyAlignment="1">
      <alignment horizontal="center" vertical="center" wrapText="1"/>
    </xf>
    <xf numFmtId="170" fontId="1" fillId="6" borderId="11" xfId="1" applyNumberFormat="1" applyFont="1" applyFill="1" applyBorder="1" applyAlignment="1">
      <alignment horizontal="center"/>
    </xf>
    <xf numFmtId="170" fontId="1" fillId="6" borderId="12" xfId="1" applyNumberFormat="1" applyFont="1" applyFill="1" applyBorder="1" applyAlignment="1">
      <alignment horizontal="center"/>
    </xf>
    <xf numFmtId="170" fontId="1" fillId="6" borderId="8" xfId="1" applyNumberFormat="1" applyFont="1" applyFill="1" applyBorder="1" applyAlignment="1">
      <alignment horizontal="center"/>
    </xf>
    <xf numFmtId="170" fontId="1" fillId="6" borderId="10" xfId="1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center"/>
    </xf>
    <xf numFmtId="170" fontId="4" fillId="2" borderId="1" xfId="0" applyNumberFormat="1" applyFont="1" applyFill="1" applyBorder="1" applyAlignment="1">
      <alignment horizontal="center" vertical="center"/>
    </xf>
    <xf numFmtId="170" fontId="2" fillId="6" borderId="4" xfId="1" applyNumberFormat="1" applyFont="1" applyFill="1" applyBorder="1" applyAlignment="1">
      <alignment horizontal="center"/>
    </xf>
    <xf numFmtId="170" fontId="2" fillId="6" borderId="13" xfId="1" applyNumberFormat="1" applyFont="1" applyFill="1" applyBorder="1" applyAlignment="1">
      <alignment horizontal="center"/>
    </xf>
    <xf numFmtId="170" fontId="2" fillId="6" borderId="12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70" fontId="3" fillId="6" borderId="18" xfId="0" applyNumberFormat="1" applyFont="1" applyFill="1" applyBorder="1" applyAlignment="1">
      <alignment horizontal="center" vertical="center" wrapText="1"/>
    </xf>
    <xf numFmtId="170" fontId="3" fillId="6" borderId="16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170" fontId="11" fillId="2" borderId="4" xfId="0" applyNumberFormat="1" applyFont="1" applyFill="1" applyBorder="1" applyAlignment="1">
      <alignment horizontal="center"/>
    </xf>
    <xf numFmtId="170" fontId="2" fillId="6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170" fontId="2" fillId="5" borderId="4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5" fontId="9" fillId="0" borderId="1" xfId="2" applyFont="1" applyBorder="1" applyAlignment="1">
      <alignment horizontal="left" vertical="center" wrapText="1"/>
    </xf>
    <xf numFmtId="165" fontId="9" fillId="0" borderId="19" xfId="2" applyFont="1" applyBorder="1" applyAlignment="1">
      <alignment horizontal="left" vertical="center" wrapText="1"/>
    </xf>
    <xf numFmtId="169" fontId="8" fillId="6" borderId="4" xfId="2" applyNumberFormat="1" applyFont="1" applyFill="1" applyBorder="1" applyAlignment="1">
      <alignment horizontal="left"/>
    </xf>
    <xf numFmtId="165" fontId="8" fillId="6" borderId="4" xfId="2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165" fontId="10" fillId="2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2" applyFont="1" applyAlignment="1">
      <alignment horizontal="left"/>
    </xf>
    <xf numFmtId="169" fontId="9" fillId="0" borderId="0" xfId="2" applyNumberFormat="1" applyFont="1" applyAlignment="1">
      <alignment horizontal="left"/>
    </xf>
    <xf numFmtId="0" fontId="15" fillId="0" borderId="0" xfId="4" applyFont="1" applyAlignment="1">
      <alignment horizontal="left" vertical="center"/>
    </xf>
    <xf numFmtId="173" fontId="15" fillId="9" borderId="0" xfId="5" applyNumberFormat="1" applyFont="1" applyFill="1" applyBorder="1" applyAlignment="1" applyProtection="1">
      <alignment vertical="center"/>
    </xf>
    <xf numFmtId="0" fontId="16" fillId="8" borderId="4" xfId="4" quotePrefix="1" applyFont="1" applyFill="1" applyBorder="1" applyAlignment="1">
      <alignment horizontal="left" vertical="center"/>
    </xf>
    <xf numFmtId="0" fontId="15" fillId="9" borderId="4" xfId="4" applyFont="1" applyFill="1" applyBorder="1"/>
    <xf numFmtId="0" fontId="0" fillId="0" borderId="4" xfId="0" applyBorder="1"/>
    <xf numFmtId="0" fontId="15" fillId="7" borderId="4" xfId="4" applyFont="1" applyFill="1" applyBorder="1" applyAlignment="1">
      <alignment vertical="center"/>
    </xf>
    <xf numFmtId="0" fontId="17" fillId="0" borderId="4" xfId="4" quotePrefix="1" applyFont="1" applyBorder="1" applyAlignment="1">
      <alignment horizontal="left" vertical="center"/>
    </xf>
    <xf numFmtId="173" fontId="0" fillId="0" borderId="4" xfId="0" applyNumberFormat="1" applyBorder="1"/>
    <xf numFmtId="173" fontId="15" fillId="9" borderId="4" xfId="4" applyNumberFormat="1" applyFont="1" applyFill="1" applyBorder="1"/>
    <xf numFmtId="173" fontId="15" fillId="9" borderId="4" xfId="5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 vertical="center"/>
    </xf>
    <xf numFmtId="170" fontId="17" fillId="0" borderId="4" xfId="5" applyNumberFormat="1" applyFont="1" applyFill="1" applyBorder="1" applyAlignment="1" applyProtection="1">
      <alignment vertical="center"/>
    </xf>
    <xf numFmtId="0" fontId="18" fillId="10" borderId="4" xfId="4" applyFont="1" applyFill="1" applyBorder="1" applyAlignment="1">
      <alignment vertical="center"/>
    </xf>
    <xf numFmtId="173" fontId="18" fillId="10" borderId="4" xfId="5" applyNumberFormat="1" applyFont="1" applyFill="1" applyBorder="1" applyAlignment="1">
      <alignment horizontal="center" vertical="center" wrapText="1"/>
    </xf>
    <xf numFmtId="173" fontId="0" fillId="6" borderId="4" xfId="0" applyNumberFormat="1" applyFill="1" applyBorder="1"/>
    <xf numFmtId="170" fontId="17" fillId="5" borderId="4" xfId="5" applyNumberFormat="1" applyFont="1" applyFill="1" applyBorder="1" applyAlignment="1" applyProtection="1">
      <alignment vertical="center"/>
    </xf>
    <xf numFmtId="173" fontId="20" fillId="5" borderId="4" xfId="5" applyNumberFormat="1" applyFont="1" applyFill="1" applyBorder="1" applyAlignment="1" applyProtection="1">
      <alignment vertical="center"/>
    </xf>
    <xf numFmtId="173" fontId="17" fillId="5" borderId="4" xfId="5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0" fontId="8" fillId="2" borderId="4" xfId="0" applyNumberFormat="1" applyFont="1" applyFill="1" applyBorder="1" applyAlignment="1">
      <alignment horizontal="center" vertical="center"/>
    </xf>
    <xf numFmtId="165" fontId="9" fillId="2" borderId="4" xfId="2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7" fontId="10" fillId="2" borderId="4" xfId="0" applyNumberFormat="1" applyFont="1" applyFill="1" applyBorder="1" applyAlignment="1">
      <alignment horizontal="center" vertical="center" wrapText="1"/>
    </xf>
    <xf numFmtId="165" fontId="10" fillId="2" borderId="4" xfId="2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71" fontId="9" fillId="2" borderId="1" xfId="1" applyNumberFormat="1" applyFont="1" applyFill="1" applyBorder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/>
    </xf>
    <xf numFmtId="171" fontId="8" fillId="6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7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70" fontId="1" fillId="2" borderId="4" xfId="1" applyNumberFormat="1" applyFont="1" applyFill="1" applyBorder="1" applyAlignment="1">
      <alignment horizontal="center" vertical="center"/>
    </xf>
    <xf numFmtId="17" fontId="2" fillId="0" borderId="4" xfId="0" applyNumberFormat="1" applyFont="1" applyBorder="1"/>
    <xf numFmtId="0" fontId="21" fillId="5" borderId="4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22" fillId="0" borderId="4" xfId="7" applyFont="1" applyBorder="1" applyAlignment="1">
      <alignment horizontal="left" vertical="center"/>
    </xf>
    <xf numFmtId="0" fontId="24" fillId="0" borderId="4" xfId="7" applyFont="1" applyBorder="1" applyAlignment="1">
      <alignment horizontal="left"/>
    </xf>
    <xf numFmtId="15" fontId="0" fillId="0" borderId="0" xfId="0" applyNumberFormat="1"/>
    <xf numFmtId="0" fontId="10" fillId="2" borderId="1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165" fontId="12" fillId="3" borderId="23" xfId="2" applyFont="1" applyFill="1" applyBorder="1" applyAlignment="1">
      <alignment horizontal="left" vertical="center" wrapText="1"/>
    </xf>
    <xf numFmtId="169" fontId="13" fillId="6" borderId="23" xfId="2" applyNumberFormat="1" applyFont="1" applyFill="1" applyBorder="1" applyAlignment="1">
      <alignment horizontal="left" vertical="center" wrapText="1"/>
    </xf>
    <xf numFmtId="165" fontId="13" fillId="6" borderId="23" xfId="2" applyFont="1" applyFill="1" applyBorder="1" applyAlignment="1">
      <alignment horizontal="left" vertical="center" wrapText="1"/>
    </xf>
    <xf numFmtId="0" fontId="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170" fontId="3" fillId="6" borderId="4" xfId="0" applyNumberFormat="1" applyFont="1" applyFill="1" applyBorder="1" applyAlignment="1">
      <alignment horizontal="center" vertical="center" wrapText="1"/>
    </xf>
    <xf numFmtId="170" fontId="1" fillId="6" borderId="4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0" fontId="1" fillId="5" borderId="4" xfId="1" applyNumberFormat="1" applyFont="1" applyFill="1" applyBorder="1" applyAlignment="1">
      <alignment horizontal="center"/>
    </xf>
    <xf numFmtId="170" fontId="1" fillId="5" borderId="26" xfId="1" applyNumberFormat="1" applyFont="1" applyFill="1" applyBorder="1" applyAlignment="1">
      <alignment horizontal="center"/>
    </xf>
    <xf numFmtId="0" fontId="4" fillId="0" borderId="26" xfId="0" applyFont="1" applyBorder="1"/>
    <xf numFmtId="170" fontId="0" fillId="2" borderId="28" xfId="1" applyNumberFormat="1" applyFont="1" applyFill="1" applyBorder="1" applyAlignment="1">
      <alignment horizontal="center" vertical="center"/>
    </xf>
    <xf numFmtId="173" fontId="0" fillId="5" borderId="4" xfId="0" applyNumberFormat="1" applyFill="1" applyBorder="1"/>
    <xf numFmtId="0" fontId="25" fillId="2" borderId="1" xfId="0" applyFont="1" applyFill="1" applyBorder="1" applyAlignment="1">
      <alignment horizontal="left" vertical="center" wrapText="1"/>
    </xf>
    <xf numFmtId="165" fontId="10" fillId="2" borderId="19" xfId="2" applyFont="1" applyFill="1" applyBorder="1" applyAlignment="1">
      <alignment horizontal="left" vertical="center" wrapText="1"/>
    </xf>
    <xf numFmtId="164" fontId="7" fillId="5" borderId="4" xfId="0" applyNumberFormat="1" applyFont="1" applyFill="1" applyBorder="1" applyAlignment="1">
      <alignment horizontal="center" wrapText="1"/>
    </xf>
    <xf numFmtId="174" fontId="23" fillId="12" borderId="4" xfId="6" applyNumberFormat="1" applyFont="1" applyFill="1" applyBorder="1" applyAlignment="1">
      <alignment horizontal="center" vertical="center"/>
    </xf>
    <xf numFmtId="174" fontId="23" fillId="12" borderId="4" xfId="6" applyNumberFormat="1" applyFont="1" applyFill="1" applyBorder="1" applyAlignment="1">
      <alignment vertical="center"/>
    </xf>
    <xf numFmtId="0" fontId="0" fillId="12" borderId="4" xfId="0" applyFill="1" applyBorder="1"/>
    <xf numFmtId="170" fontId="2" fillId="13" borderId="13" xfId="1" applyNumberFormat="1" applyFont="1" applyFill="1" applyBorder="1" applyAlignment="1">
      <alignment horizontal="center"/>
    </xf>
    <xf numFmtId="170" fontId="2" fillId="13" borderId="15" xfId="1" applyNumberFormat="1" applyFont="1" applyFill="1" applyBorder="1" applyAlignment="1">
      <alignment horizontal="center"/>
    </xf>
    <xf numFmtId="170" fontId="2" fillId="13" borderId="12" xfId="1" applyNumberFormat="1" applyFont="1" applyFill="1" applyBorder="1" applyAlignment="1">
      <alignment horizontal="center"/>
    </xf>
    <xf numFmtId="171" fontId="0" fillId="2" borderId="19" xfId="1" applyNumberFormat="1" applyFont="1" applyFill="1" applyBorder="1" applyAlignment="1">
      <alignment horizontal="right" vertical="center"/>
    </xf>
    <xf numFmtId="171" fontId="0" fillId="5" borderId="19" xfId="1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/>
    </xf>
    <xf numFmtId="173" fontId="0" fillId="2" borderId="4" xfId="0" applyNumberFormat="1" applyFill="1" applyBorder="1"/>
    <xf numFmtId="173" fontId="17" fillId="13" borderId="4" xfId="5" applyNumberFormat="1" applyFont="1" applyFill="1" applyBorder="1" applyAlignment="1" applyProtection="1">
      <alignment vertical="center"/>
    </xf>
    <xf numFmtId="173" fontId="0" fillId="13" borderId="4" xfId="0" applyNumberFormat="1" applyFill="1" applyBorder="1"/>
    <xf numFmtId="0" fontId="4" fillId="4" borderId="1" xfId="0" applyFont="1" applyFill="1" applyBorder="1" applyAlignment="1">
      <alignment horizontal="center" wrapText="1"/>
    </xf>
    <xf numFmtId="171" fontId="8" fillId="2" borderId="1" xfId="1" applyNumberFormat="1" applyFont="1" applyFill="1" applyBorder="1" applyAlignment="1">
      <alignment horizontal="center"/>
    </xf>
    <xf numFmtId="15" fontId="0" fillId="2" borderId="1" xfId="0" applyNumberFormat="1" applyFill="1" applyBorder="1" applyAlignment="1">
      <alignment horizontal="left"/>
    </xf>
    <xf numFmtId="166" fontId="2" fillId="2" borderId="0" xfId="0" applyNumberFormat="1" applyFont="1" applyFill="1" applyAlignment="1">
      <alignment horizontal="left"/>
    </xf>
    <xf numFmtId="0" fontId="10" fillId="2" borderId="29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 wrapText="1"/>
    </xf>
    <xf numFmtId="165" fontId="10" fillId="2" borderId="29" xfId="2" applyFont="1" applyFill="1" applyBorder="1" applyAlignment="1">
      <alignment horizontal="left" vertical="center" wrapText="1"/>
    </xf>
    <xf numFmtId="165" fontId="8" fillId="6" borderId="26" xfId="2" applyFont="1" applyFill="1" applyBorder="1" applyAlignment="1">
      <alignment horizontal="left"/>
    </xf>
    <xf numFmtId="0" fontId="26" fillId="2" borderId="1" xfId="0" applyFont="1" applyFill="1" applyBorder="1" applyAlignment="1">
      <alignment horizontal="left" vertical="center" wrapText="1"/>
    </xf>
    <xf numFmtId="165" fontId="9" fillId="2" borderId="19" xfId="2" applyFont="1" applyFill="1" applyBorder="1" applyAlignment="1">
      <alignment horizontal="left" vertical="center" wrapText="1"/>
    </xf>
    <xf numFmtId="165" fontId="8" fillId="2" borderId="4" xfId="2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5" fontId="9" fillId="2" borderId="1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171" fontId="27" fillId="2" borderId="1" xfId="1" applyNumberFormat="1" applyFont="1" applyFill="1" applyBorder="1" applyAlignment="1">
      <alignment horizontal="left" vertical="center"/>
    </xf>
    <xf numFmtId="170" fontId="0" fillId="2" borderId="1" xfId="0" applyNumberFormat="1" applyFill="1" applyBorder="1" applyAlignment="1">
      <alignment horizontal="center"/>
    </xf>
    <xf numFmtId="170" fontId="2" fillId="2" borderId="12" xfId="1" applyNumberFormat="1" applyFont="1" applyFill="1" applyBorder="1" applyAlignment="1">
      <alignment horizontal="center"/>
    </xf>
    <xf numFmtId="17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0" fontId="2" fillId="2" borderId="4" xfId="1" applyNumberFormat="1" applyFont="1" applyFill="1" applyBorder="1" applyAlignment="1">
      <alignment horizontal="center"/>
    </xf>
    <xf numFmtId="170" fontId="1" fillId="2" borderId="1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70" fontId="3" fillId="2" borderId="1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71" fontId="0" fillId="2" borderId="0" xfId="1" applyNumberFormat="1" applyFont="1" applyFill="1" applyBorder="1" applyAlignment="1">
      <alignment horizontal="right" vertical="center"/>
    </xf>
    <xf numFmtId="170" fontId="2" fillId="2" borderId="0" xfId="1" applyNumberFormat="1" applyFont="1" applyFill="1" applyBorder="1" applyAlignment="1">
      <alignment horizontal="center"/>
    </xf>
    <xf numFmtId="170" fontId="1" fillId="2" borderId="0" xfId="1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horizontal="center" wrapText="1"/>
    </xf>
    <xf numFmtId="164" fontId="28" fillId="5" borderId="4" xfId="0" applyNumberFormat="1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 wrapText="1"/>
    </xf>
    <xf numFmtId="170" fontId="1" fillId="2" borderId="30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70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1" fontId="6" fillId="2" borderId="0" xfId="1" applyNumberFormat="1" applyFont="1" applyFill="1" applyBorder="1" applyAlignment="1">
      <alignment horizontal="left" vertical="center"/>
    </xf>
    <xf numFmtId="171" fontId="5" fillId="2" borderId="1" xfId="1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5" fontId="8" fillId="2" borderId="4" xfId="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5" borderId="4" xfId="7" applyFont="1" applyFill="1" applyBorder="1" applyAlignment="1">
      <alignment horizontal="center" vertical="center" wrapText="1"/>
    </xf>
    <xf numFmtId="0" fontId="21" fillId="5" borderId="27" xfId="7" applyFont="1" applyFill="1" applyBorder="1" applyAlignment="1">
      <alignment horizontal="center" vertical="center" wrapText="1"/>
    </xf>
  </cellXfs>
  <cellStyles count="8">
    <cellStyle name="Currency 2" xfId="5" xr:uid="{6129D16B-EA2E-44AC-B829-6CB3EE91BB4F}"/>
    <cellStyle name="Millares" xfId="6" builtinId="3"/>
    <cellStyle name="Moneda" xfId="1" builtinId="4"/>
    <cellStyle name="Moneda [0]" xfId="2" builtinId="7"/>
    <cellStyle name="Moneda [0] 2" xfId="3" xr:uid="{09BEA7C3-8A5F-42DB-B0C5-404A57756292}"/>
    <cellStyle name="Normal" xfId="0" builtinId="0"/>
    <cellStyle name="Normal 2" xfId="7" xr:uid="{C31A558E-FF3B-46B5-9803-F00CCA2F0F9D}"/>
    <cellStyle name="Normal 4" xfId="4" xr:uid="{478A5A23-14BD-4409-ADC7-39445D242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23907F-A0DC-46AF-9046-1FDDF73AF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33950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332922-F185-4F32-AC7E-9BC861033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16A297-EAF7-4750-BBC9-6265894B5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B11DF9-8926-4A32-9936-FCE1EF4A1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2857500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D6DC2E-9DCF-4802-A14B-0D554BAA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C90236-F9A2-403E-A4FC-0B0D30C12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1552575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13FE65-0987-5931-BBD7-BDFE0E20A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81575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2438400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5936B7-0734-4837-B97F-423933B2B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67275" cy="1314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3219450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A4BAD53-209E-43C0-98B7-2D0F4ED0E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43475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957862-7B2C-4029-86E5-33FBF8D73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67275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876300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AA3C73-F782-444A-87B2-D0DA3661E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14900" cy="1333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1152525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253F11-991D-4A25-8568-914A700A0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6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8398C-3465-44A4-868E-89C3A1028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19650" cy="1304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2352675</xdr:colOff>
      <xdr:row>6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2F67B8-CB0E-4700-98D5-BF1C679A7BA1}"/>
            </a:ext>
            <a:ext uri="{147F2762-F138-4A5C-976F-8EAC2B608ADB}">
              <a16:predDERef xmlns:a16="http://schemas.microsoft.com/office/drawing/2014/main" pred="{BF9B1CF8-E2B1-490F-B71C-FEFE5A2D5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2419350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A84F8E-57DF-4BDC-858F-06A8C2F29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9320-D905-47CE-8480-AB14692059D9}">
  <dimension ref="A1:G45"/>
  <sheetViews>
    <sheetView tabSelected="1" workbookViewId="0">
      <selection activeCell="E42" sqref="E42"/>
    </sheetView>
  </sheetViews>
  <sheetFormatPr defaultColWidth="9.140625" defaultRowHeight="15"/>
  <cols>
    <col min="1" max="1" width="63" customWidth="1"/>
    <col min="2" max="2" width="23.7109375" customWidth="1"/>
    <col min="4" max="4" width="18.7109375" customWidth="1"/>
    <col min="5" max="5" width="18.85546875" customWidth="1"/>
    <col min="6" max="6" width="21.42578125" customWidth="1"/>
    <col min="7" max="7" width="19" customWidth="1"/>
  </cols>
  <sheetData>
    <row r="1" spans="1:7">
      <c r="A1" s="205"/>
      <c r="B1" s="205"/>
      <c r="C1" s="205"/>
      <c r="D1" s="205"/>
      <c r="E1" s="205"/>
      <c r="F1" s="205"/>
      <c r="G1" s="205"/>
    </row>
    <row r="2" spans="1:7">
      <c r="A2" s="205"/>
      <c r="B2" s="205"/>
      <c r="C2" s="205"/>
      <c r="D2" s="205"/>
      <c r="E2" s="205"/>
      <c r="F2" s="205"/>
      <c r="G2" s="205"/>
    </row>
    <row r="3" spans="1:7">
      <c r="A3" s="205"/>
      <c r="B3" s="205"/>
      <c r="C3" s="205"/>
      <c r="D3" s="205"/>
      <c r="E3" s="205"/>
      <c r="F3" s="205"/>
      <c r="G3" s="205"/>
    </row>
    <row r="4" spans="1:7">
      <c r="A4" s="205"/>
      <c r="B4" s="205"/>
      <c r="C4" s="205"/>
      <c r="D4" s="205"/>
      <c r="E4" s="205"/>
      <c r="F4" s="205"/>
      <c r="G4" s="205"/>
    </row>
    <row r="5" spans="1:7">
      <c r="A5" s="205"/>
      <c r="B5" s="205"/>
      <c r="C5" s="205"/>
      <c r="D5" s="205"/>
      <c r="E5" s="205"/>
      <c r="F5" s="205"/>
      <c r="G5" s="205"/>
    </row>
    <row r="6" spans="1:7">
      <c r="A6" s="205"/>
      <c r="B6" s="205"/>
      <c r="C6" s="205"/>
      <c r="D6" s="205"/>
      <c r="E6" s="205"/>
      <c r="F6" s="205"/>
      <c r="G6" s="205"/>
    </row>
    <row r="7" spans="1:7">
      <c r="A7" s="205"/>
      <c r="B7" s="205"/>
      <c r="C7" s="205"/>
      <c r="D7" s="205"/>
      <c r="E7" s="205"/>
      <c r="F7" s="205"/>
      <c r="G7" s="205"/>
    </row>
    <row r="8" spans="1:7" ht="27">
      <c r="A8" s="118" t="s">
        <v>0</v>
      </c>
      <c r="B8" s="118" t="s">
        <v>1</v>
      </c>
      <c r="C8" s="118" t="s">
        <v>2</v>
      </c>
      <c r="D8" s="119" t="s">
        <v>3</v>
      </c>
      <c r="E8" s="119" t="s">
        <v>4</v>
      </c>
      <c r="F8" s="120" t="s">
        <v>5</v>
      </c>
      <c r="G8" s="121" t="s">
        <v>6</v>
      </c>
    </row>
    <row r="9" spans="1:7">
      <c r="A9" s="186" t="s">
        <v>7</v>
      </c>
      <c r="B9" s="98" t="s">
        <v>8</v>
      </c>
      <c r="C9" s="188">
        <v>2024</v>
      </c>
      <c r="D9" s="58">
        <v>164900000</v>
      </c>
      <c r="E9" s="59">
        <v>164900000</v>
      </c>
      <c r="F9" s="60">
        <f>+E9*3%</f>
        <v>4947000</v>
      </c>
      <c r="G9" s="61">
        <f t="shared" ref="G9" si="0">+E9-F9</f>
        <v>159953000</v>
      </c>
    </row>
    <row r="10" spans="1:7">
      <c r="A10" s="163"/>
      <c r="B10" s="160"/>
      <c r="C10" s="161"/>
      <c r="D10" s="162"/>
      <c r="E10" s="157"/>
      <c r="F10" s="60">
        <f t="shared" ref="F10:F37" si="1">+E10*3%</f>
        <v>0</v>
      </c>
      <c r="G10" s="158"/>
    </row>
    <row r="11" spans="1:7">
      <c r="A11" s="187" t="s">
        <v>9</v>
      </c>
      <c r="B11" s="98" t="s">
        <v>10</v>
      </c>
      <c r="C11" s="188">
        <v>2024</v>
      </c>
      <c r="D11" s="58">
        <v>179900000</v>
      </c>
      <c r="E11" s="59">
        <v>179900000</v>
      </c>
      <c r="F11" s="60">
        <f t="shared" si="1"/>
        <v>5397000</v>
      </c>
      <c r="G11" s="61">
        <f t="shared" ref="G11" si="2">+E11-F11</f>
        <v>174503000</v>
      </c>
    </row>
    <row r="12" spans="1:7">
      <c r="A12" s="159"/>
      <c r="B12" s="160"/>
      <c r="C12" s="161"/>
      <c r="D12" s="162"/>
      <c r="E12" s="157"/>
      <c r="F12" s="60">
        <f t="shared" si="1"/>
        <v>0</v>
      </c>
      <c r="G12" s="158"/>
    </row>
    <row r="13" spans="1:7">
      <c r="A13" s="156" t="s">
        <v>11</v>
      </c>
      <c r="B13" s="95" t="s">
        <v>12</v>
      </c>
      <c r="C13" s="189">
        <v>2024</v>
      </c>
      <c r="D13" s="63">
        <v>129900000</v>
      </c>
      <c r="E13" s="59">
        <v>129900000</v>
      </c>
      <c r="F13" s="60">
        <f t="shared" si="1"/>
        <v>3897000</v>
      </c>
      <c r="G13" s="61">
        <f t="shared" ref="G13" si="3">+E13-F13</f>
        <v>126003000</v>
      </c>
    </row>
    <row r="14" spans="1:7">
      <c r="A14" s="159"/>
      <c r="B14" s="160"/>
      <c r="C14" s="161"/>
      <c r="D14" s="162"/>
      <c r="E14" s="157"/>
      <c r="F14" s="60">
        <f t="shared" si="1"/>
        <v>0</v>
      </c>
      <c r="G14" s="158"/>
    </row>
    <row r="15" spans="1:7">
      <c r="A15" s="156" t="s">
        <v>13</v>
      </c>
      <c r="B15" s="95" t="s">
        <v>14</v>
      </c>
      <c r="C15" s="189">
        <v>2024</v>
      </c>
      <c r="D15" s="63">
        <v>199900000</v>
      </c>
      <c r="E15" s="59">
        <v>199900000</v>
      </c>
      <c r="F15" s="60">
        <f t="shared" si="1"/>
        <v>5997000</v>
      </c>
      <c r="G15" s="61">
        <f t="shared" ref="G15" si="4">+E15-F15</f>
        <v>193903000</v>
      </c>
    </row>
    <row r="16" spans="1:7">
      <c r="A16" s="156" t="s">
        <v>15</v>
      </c>
      <c r="B16" s="95" t="s">
        <v>16</v>
      </c>
      <c r="C16" s="189">
        <v>2024</v>
      </c>
      <c r="D16" s="63">
        <v>219900000</v>
      </c>
      <c r="E16" s="63">
        <v>219900000</v>
      </c>
      <c r="F16" s="60">
        <f t="shared" si="1"/>
        <v>6597000</v>
      </c>
      <c r="G16" s="61">
        <f t="shared" ref="G16" si="5">+E16-F16</f>
        <v>213303000</v>
      </c>
    </row>
    <row r="17" spans="1:7">
      <c r="A17" s="117"/>
      <c r="B17" s="95"/>
      <c r="C17" s="95"/>
      <c r="D17" s="63"/>
      <c r="E17" s="157"/>
      <c r="F17" s="60">
        <f t="shared" si="1"/>
        <v>0</v>
      </c>
      <c r="G17" s="158"/>
    </row>
    <row r="18" spans="1:7">
      <c r="A18" s="156" t="s">
        <v>17</v>
      </c>
      <c r="B18" s="95" t="s">
        <v>14</v>
      </c>
      <c r="C18" s="189">
        <v>2024</v>
      </c>
      <c r="D18" s="63">
        <v>209900000</v>
      </c>
      <c r="E18" s="63">
        <v>209900000</v>
      </c>
      <c r="F18" s="60">
        <f t="shared" si="1"/>
        <v>6297000</v>
      </c>
      <c r="G18" s="61">
        <f t="shared" ref="G18" si="6">+E18-F18</f>
        <v>203603000</v>
      </c>
    </row>
    <row r="19" spans="1:7">
      <c r="A19" s="156" t="s">
        <v>18</v>
      </c>
      <c r="B19" s="95" t="s">
        <v>16</v>
      </c>
      <c r="C19" s="189">
        <v>2024</v>
      </c>
      <c r="D19" s="63">
        <v>229900000</v>
      </c>
      <c r="E19" s="63">
        <v>229900000</v>
      </c>
      <c r="F19" s="60">
        <f t="shared" si="1"/>
        <v>6897000</v>
      </c>
      <c r="G19" s="61">
        <f t="shared" ref="G19" si="7">+E19-F19</f>
        <v>223003000</v>
      </c>
    </row>
    <row r="20" spans="1:7">
      <c r="A20" s="117"/>
      <c r="B20" s="95"/>
      <c r="C20" s="95"/>
      <c r="D20" s="63"/>
      <c r="E20" s="157"/>
      <c r="F20" s="60">
        <f t="shared" si="1"/>
        <v>0</v>
      </c>
      <c r="G20" s="158"/>
    </row>
    <row r="21" spans="1:7">
      <c r="A21" s="133" t="s">
        <v>19</v>
      </c>
      <c r="B21" s="95" t="s">
        <v>20</v>
      </c>
      <c r="C21" s="189">
        <v>2024</v>
      </c>
      <c r="D21" s="63">
        <v>279900000</v>
      </c>
      <c r="E21" s="63">
        <v>279900000</v>
      </c>
      <c r="F21" s="60">
        <f t="shared" si="1"/>
        <v>8397000</v>
      </c>
      <c r="G21" s="61">
        <f t="shared" ref="G21" si="8">+E21-F21</f>
        <v>271503000</v>
      </c>
    </row>
    <row r="22" spans="1:7">
      <c r="A22" s="133"/>
      <c r="B22" s="95"/>
      <c r="C22" s="95"/>
      <c r="D22" s="63"/>
      <c r="E22" s="157"/>
      <c r="F22" s="60">
        <f t="shared" si="1"/>
        <v>0</v>
      </c>
      <c r="G22" s="158"/>
    </row>
    <row r="23" spans="1:7">
      <c r="A23" s="133" t="s">
        <v>21</v>
      </c>
      <c r="B23" s="95" t="s">
        <v>20</v>
      </c>
      <c r="C23" s="189">
        <v>2024</v>
      </c>
      <c r="D23" s="63">
        <v>289900000</v>
      </c>
      <c r="E23" s="63">
        <v>289900000</v>
      </c>
      <c r="F23" s="60">
        <f t="shared" si="1"/>
        <v>8697000</v>
      </c>
      <c r="G23" s="61">
        <f t="shared" ref="G23" si="9">+E23-F23</f>
        <v>281203000</v>
      </c>
    </row>
    <row r="24" spans="1:7">
      <c r="A24" s="133" t="s">
        <v>22</v>
      </c>
      <c r="B24" s="95" t="s">
        <v>20</v>
      </c>
      <c r="C24" s="189">
        <v>2024</v>
      </c>
      <c r="D24" s="63">
        <v>364900000</v>
      </c>
      <c r="E24" s="63">
        <v>364900000</v>
      </c>
      <c r="F24" s="60">
        <f t="shared" si="1"/>
        <v>10947000</v>
      </c>
      <c r="G24" s="61">
        <f t="shared" ref="G24" si="10">+E24-F24</f>
        <v>353953000</v>
      </c>
    </row>
    <row r="25" spans="1:7">
      <c r="A25" s="62"/>
      <c r="B25" s="95"/>
      <c r="C25" s="95"/>
      <c r="D25" s="63"/>
      <c r="E25" s="157"/>
      <c r="F25" s="60">
        <f t="shared" si="1"/>
        <v>0</v>
      </c>
      <c r="G25" s="158"/>
    </row>
    <row r="26" spans="1:7">
      <c r="A26" s="62" t="s">
        <v>23</v>
      </c>
      <c r="B26" s="95" t="s">
        <v>16</v>
      </c>
      <c r="C26" s="189">
        <v>2024</v>
      </c>
      <c r="D26" s="63">
        <v>399900000</v>
      </c>
      <c r="E26" s="63">
        <v>399900000</v>
      </c>
      <c r="F26" s="60">
        <f t="shared" si="1"/>
        <v>11997000</v>
      </c>
      <c r="G26" s="61">
        <f t="shared" ref="G26:G28" si="11">+E26-F26</f>
        <v>387903000</v>
      </c>
    </row>
    <row r="27" spans="1:7">
      <c r="A27" s="62"/>
      <c r="B27" s="95"/>
      <c r="C27" s="95"/>
      <c r="D27" s="63"/>
      <c r="E27" s="157"/>
      <c r="F27" s="60">
        <f t="shared" si="1"/>
        <v>0</v>
      </c>
      <c r="G27" s="158"/>
    </row>
    <row r="28" spans="1:7">
      <c r="A28" s="62" t="s">
        <v>24</v>
      </c>
      <c r="B28" s="95" t="s">
        <v>16</v>
      </c>
      <c r="C28" s="189">
        <v>2024</v>
      </c>
      <c r="D28" s="63">
        <v>409900000</v>
      </c>
      <c r="E28" s="63">
        <v>409900000</v>
      </c>
      <c r="F28" s="60">
        <f t="shared" si="1"/>
        <v>12297000</v>
      </c>
      <c r="G28" s="61">
        <f t="shared" si="11"/>
        <v>397603000</v>
      </c>
    </row>
    <row r="29" spans="1:7">
      <c r="A29" s="62"/>
      <c r="B29" s="95"/>
      <c r="C29" s="95"/>
      <c r="D29" s="63"/>
      <c r="E29" s="134"/>
      <c r="F29" s="60">
        <f t="shared" si="1"/>
        <v>0</v>
      </c>
      <c r="G29" s="158"/>
    </row>
    <row r="30" spans="1:7">
      <c r="A30" s="62" t="s">
        <v>25</v>
      </c>
      <c r="B30" s="95" t="s">
        <v>26</v>
      </c>
      <c r="C30" s="189">
        <v>2024</v>
      </c>
      <c r="D30" s="63">
        <v>399900000</v>
      </c>
      <c r="E30" s="59">
        <v>399900000</v>
      </c>
      <c r="F30" s="60">
        <f t="shared" si="1"/>
        <v>11997000</v>
      </c>
      <c r="G30" s="61">
        <f t="shared" ref="G30:G32" si="12">+E30-F30</f>
        <v>387903000</v>
      </c>
    </row>
    <row r="31" spans="1:7">
      <c r="A31" s="62" t="s">
        <v>27</v>
      </c>
      <c r="B31" s="95" t="s">
        <v>26</v>
      </c>
      <c r="C31" s="189">
        <v>2024</v>
      </c>
      <c r="D31" s="63">
        <v>454900000</v>
      </c>
      <c r="E31" s="59">
        <v>454900000</v>
      </c>
      <c r="F31" s="60">
        <f t="shared" si="1"/>
        <v>13647000</v>
      </c>
      <c r="G31" s="61">
        <f t="shared" si="12"/>
        <v>441253000</v>
      </c>
    </row>
    <row r="32" spans="1:7">
      <c r="A32" s="62" t="s">
        <v>28</v>
      </c>
      <c r="B32" s="95" t="s">
        <v>29</v>
      </c>
      <c r="C32" s="189">
        <v>2024</v>
      </c>
      <c r="D32" s="63">
        <v>469900000</v>
      </c>
      <c r="E32" s="59">
        <v>469900000</v>
      </c>
      <c r="F32" s="60">
        <f t="shared" si="1"/>
        <v>14097000</v>
      </c>
      <c r="G32" s="61">
        <f t="shared" si="12"/>
        <v>455803000</v>
      </c>
    </row>
    <row r="33" spans="1:7">
      <c r="A33" s="62"/>
      <c r="B33" s="95"/>
      <c r="C33" s="123"/>
      <c r="D33" s="63"/>
      <c r="E33" s="157"/>
      <c r="F33" s="60">
        <f t="shared" si="1"/>
        <v>0</v>
      </c>
      <c r="G33" s="158"/>
    </row>
    <row r="34" spans="1:7">
      <c r="A34" s="152" t="s">
        <v>30</v>
      </c>
      <c r="B34" s="153" t="s">
        <v>31</v>
      </c>
      <c r="C34" s="153">
        <v>2023</v>
      </c>
      <c r="D34" s="154">
        <v>339900000</v>
      </c>
      <c r="E34" s="154">
        <v>339900000</v>
      </c>
      <c r="F34" s="60">
        <f t="shared" si="1"/>
        <v>10197000</v>
      </c>
      <c r="G34" s="155">
        <f t="shared" ref="G34" si="13">+E34-F34</f>
        <v>329703000</v>
      </c>
    </row>
    <row r="35" spans="1:7">
      <c r="A35" s="117" t="s">
        <v>32</v>
      </c>
      <c r="B35" s="95" t="s">
        <v>31</v>
      </c>
      <c r="C35" s="189">
        <v>2024</v>
      </c>
      <c r="D35" s="63">
        <v>299900000</v>
      </c>
      <c r="E35" s="63">
        <v>299900000</v>
      </c>
      <c r="F35" s="60">
        <f t="shared" si="1"/>
        <v>8997000</v>
      </c>
      <c r="G35" s="61">
        <f>+E35-F35</f>
        <v>290903000</v>
      </c>
    </row>
    <row r="36" spans="1:7">
      <c r="A36" s="117" t="s">
        <v>33</v>
      </c>
      <c r="B36" s="95" t="s">
        <v>31</v>
      </c>
      <c r="C36" s="189">
        <v>2024</v>
      </c>
      <c r="D36" s="63">
        <v>319900000</v>
      </c>
      <c r="E36" s="63">
        <v>319900000</v>
      </c>
      <c r="F36" s="60">
        <f t="shared" si="1"/>
        <v>9597000</v>
      </c>
      <c r="G36" s="61">
        <f>+E36-F36</f>
        <v>310303000</v>
      </c>
    </row>
    <row r="37" spans="1:7">
      <c r="A37" s="117" t="s">
        <v>34</v>
      </c>
      <c r="B37" s="95" t="s">
        <v>31</v>
      </c>
      <c r="C37" s="189">
        <v>2024</v>
      </c>
      <c r="D37" s="63">
        <v>319900000</v>
      </c>
      <c r="E37" s="63">
        <v>319900000</v>
      </c>
      <c r="F37" s="60">
        <f t="shared" si="1"/>
        <v>9597000</v>
      </c>
      <c r="G37" s="61">
        <f>+E37-F37</f>
        <v>310303000</v>
      </c>
    </row>
    <row r="38" spans="1:7">
      <c r="A38" s="200" t="s">
        <v>35</v>
      </c>
      <c r="B38" s="200"/>
      <c r="C38" s="200"/>
      <c r="D38" s="200"/>
      <c r="E38" s="200"/>
      <c r="F38" s="200"/>
      <c r="G38" s="201"/>
    </row>
    <row r="39" spans="1:7">
      <c r="A39" s="202"/>
      <c r="B39" s="203"/>
      <c r="C39" s="203"/>
      <c r="D39" s="203"/>
      <c r="E39" s="203"/>
      <c r="F39" s="203"/>
      <c r="G39" s="204"/>
    </row>
    <row r="40" spans="1:7">
      <c r="A40" s="64" t="s">
        <v>36</v>
      </c>
      <c r="B40" s="65"/>
      <c r="C40" s="65"/>
      <c r="D40" s="66"/>
      <c r="E40" s="66"/>
      <c r="F40" s="67"/>
      <c r="G40" s="66"/>
    </row>
    <row r="41" spans="1:7">
      <c r="A41" s="99"/>
      <c r="B41" s="99"/>
      <c r="C41" s="99"/>
      <c r="D41" s="99"/>
      <c r="E41" s="99"/>
      <c r="F41" s="99"/>
      <c r="G41" s="99"/>
    </row>
    <row r="42" spans="1:7">
      <c r="A42" s="99" t="s">
        <v>37</v>
      </c>
      <c r="B42" s="99"/>
      <c r="C42" s="99"/>
      <c r="D42" s="99"/>
      <c r="E42" s="99"/>
      <c r="F42" s="99"/>
      <c r="G42" s="99"/>
    </row>
    <row r="43" spans="1:7">
      <c r="A43" s="65"/>
      <c r="B43" s="65"/>
      <c r="C43" s="65"/>
      <c r="D43" s="66"/>
      <c r="E43" s="66"/>
      <c r="F43" s="67"/>
      <c r="G43" s="66"/>
    </row>
    <row r="44" spans="1:7">
      <c r="A44" s="10"/>
      <c r="B44" s="10"/>
      <c r="C44" s="10"/>
      <c r="D44" s="11"/>
      <c r="E44" s="11"/>
      <c r="F44" s="12"/>
      <c r="G44" s="11"/>
    </row>
    <row r="45" spans="1:7">
      <c r="A45" s="10"/>
      <c r="B45" s="10"/>
      <c r="C45" s="10"/>
      <c r="D45" s="11"/>
      <c r="E45" s="11"/>
      <c r="F45" s="12"/>
      <c r="G45" s="11"/>
    </row>
  </sheetData>
  <mergeCells count="2">
    <mergeCell ref="A38:G39"/>
    <mergeCell ref="A1:G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71F5-0C07-4199-8C45-E9378CBCE6DF}">
  <dimension ref="A8:F26"/>
  <sheetViews>
    <sheetView workbookViewId="0"/>
  </sheetViews>
  <sheetFormatPr defaultRowHeight="15"/>
  <cols>
    <col min="1" max="1" width="11.140625" customWidth="1"/>
    <col min="2" max="2" width="41.42578125" customWidth="1"/>
    <col min="3" max="3" width="25.5703125" customWidth="1"/>
    <col min="5" max="5" width="22.7109375" customWidth="1"/>
    <col min="6" max="6" width="45.85546875" customWidth="1"/>
  </cols>
  <sheetData>
    <row r="8" spans="1:6">
      <c r="A8" s="107" t="s">
        <v>38</v>
      </c>
      <c r="B8" s="107" t="s">
        <v>68</v>
      </c>
      <c r="C8" s="107" t="s">
        <v>0</v>
      </c>
      <c r="D8" s="107" t="s">
        <v>40</v>
      </c>
      <c r="E8" s="124" t="s">
        <v>6</v>
      </c>
    </row>
    <row r="9" spans="1:6">
      <c r="A9" s="109" t="s">
        <v>205</v>
      </c>
      <c r="B9" s="109" t="s">
        <v>206</v>
      </c>
      <c r="C9" s="109" t="s">
        <v>207</v>
      </c>
      <c r="D9" s="109">
        <v>2025</v>
      </c>
      <c r="E9" s="125">
        <v>94990000</v>
      </c>
    </row>
    <row r="10" spans="1:6">
      <c r="A10" s="109" t="s">
        <v>205</v>
      </c>
      <c r="B10" s="109" t="s">
        <v>206</v>
      </c>
      <c r="C10" s="109" t="s">
        <v>208</v>
      </c>
      <c r="D10" s="109">
        <v>2025</v>
      </c>
      <c r="E10" s="125">
        <v>84990000</v>
      </c>
    </row>
    <row r="11" spans="1:6">
      <c r="A11" s="109" t="s">
        <v>205</v>
      </c>
      <c r="B11" s="109" t="s">
        <v>206</v>
      </c>
      <c r="C11" s="109" t="s">
        <v>209</v>
      </c>
      <c r="D11" s="109">
        <v>2025</v>
      </c>
      <c r="E11" s="125">
        <v>74990000</v>
      </c>
    </row>
    <row r="12" spans="1:6">
      <c r="A12" s="109"/>
      <c r="B12" s="109"/>
      <c r="C12" s="109"/>
      <c r="D12" s="109"/>
      <c r="E12" s="125"/>
    </row>
    <row r="13" spans="1:6">
      <c r="A13" s="109" t="s">
        <v>205</v>
      </c>
      <c r="B13" s="109" t="s">
        <v>210</v>
      </c>
      <c r="C13" s="109" t="s">
        <v>207</v>
      </c>
      <c r="D13" s="109">
        <v>2025</v>
      </c>
      <c r="E13" s="125">
        <v>88990000</v>
      </c>
      <c r="F13" s="122"/>
    </row>
    <row r="14" spans="1:6">
      <c r="A14" s="109" t="s">
        <v>205</v>
      </c>
      <c r="B14" s="109" t="s">
        <v>210</v>
      </c>
      <c r="C14" s="109" t="s">
        <v>211</v>
      </c>
      <c r="D14" s="109">
        <v>2025</v>
      </c>
      <c r="E14" s="125">
        <v>78990000</v>
      </c>
      <c r="F14" s="122"/>
    </row>
    <row r="15" spans="1:6">
      <c r="A15" s="109" t="s">
        <v>205</v>
      </c>
      <c r="B15" s="109" t="s">
        <v>210</v>
      </c>
      <c r="C15" s="109" t="s">
        <v>209</v>
      </c>
      <c r="D15" s="109">
        <v>2025</v>
      </c>
      <c r="E15" s="125">
        <v>68990000</v>
      </c>
      <c r="F15" s="122"/>
    </row>
    <row r="16" spans="1:6">
      <c r="A16" s="109"/>
      <c r="B16" s="109"/>
      <c r="C16" s="109"/>
      <c r="D16" s="109"/>
      <c r="E16" s="125"/>
    </row>
    <row r="17" spans="1:5">
      <c r="A17" s="109" t="s">
        <v>205</v>
      </c>
      <c r="B17" s="109" t="s">
        <v>212</v>
      </c>
      <c r="C17" s="109" t="s">
        <v>213</v>
      </c>
      <c r="D17" s="109">
        <v>2025</v>
      </c>
      <c r="E17" s="125">
        <v>129990000</v>
      </c>
    </row>
    <row r="18" spans="1:5">
      <c r="A18" s="109" t="s">
        <v>205</v>
      </c>
      <c r="B18" s="109" t="s">
        <v>212</v>
      </c>
      <c r="C18" s="109" t="s">
        <v>214</v>
      </c>
      <c r="D18" s="109">
        <v>2025</v>
      </c>
      <c r="E18" s="125">
        <v>159990000</v>
      </c>
    </row>
    <row r="19" spans="1:5">
      <c r="A19" s="109"/>
      <c r="B19" s="109"/>
      <c r="C19" s="109"/>
      <c r="D19" s="109"/>
      <c r="E19" s="128"/>
    </row>
    <row r="20" spans="1:5">
      <c r="A20" s="109" t="s">
        <v>205</v>
      </c>
      <c r="B20" s="109" t="s">
        <v>215</v>
      </c>
      <c r="C20" s="109" t="s">
        <v>216</v>
      </c>
      <c r="D20" s="127">
        <v>2024</v>
      </c>
      <c r="E20" s="125">
        <v>134990000</v>
      </c>
    </row>
    <row r="21" spans="1:5">
      <c r="A21" s="109" t="s">
        <v>205</v>
      </c>
      <c r="B21" s="109" t="s">
        <v>215</v>
      </c>
      <c r="C21" s="109" t="s">
        <v>217</v>
      </c>
      <c r="D21" s="127">
        <v>2024</v>
      </c>
      <c r="E21" s="125">
        <v>144990000</v>
      </c>
    </row>
    <row r="22" spans="1:5">
      <c r="A22" s="126"/>
      <c r="B22" s="126"/>
      <c r="C22" s="126"/>
      <c r="D22" s="126"/>
      <c r="E22" s="129"/>
    </row>
    <row r="23" spans="1:5">
      <c r="A23" s="109" t="s">
        <v>205</v>
      </c>
      <c r="B23" s="109" t="s">
        <v>218</v>
      </c>
      <c r="C23" s="109" t="s">
        <v>219</v>
      </c>
      <c r="D23" s="127">
        <v>2024</v>
      </c>
      <c r="E23" s="125">
        <v>199990000</v>
      </c>
    </row>
    <row r="24" spans="1:5">
      <c r="A24" s="109" t="s">
        <v>205</v>
      </c>
      <c r="B24" s="109" t="s">
        <v>218</v>
      </c>
      <c r="C24" s="109" t="s">
        <v>220</v>
      </c>
      <c r="D24" s="127">
        <v>2024</v>
      </c>
      <c r="E24" s="125">
        <v>219990000</v>
      </c>
    </row>
    <row r="26" spans="1:5">
      <c r="A26" t="s">
        <v>221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3"/>
  <dimension ref="A8:G22"/>
  <sheetViews>
    <sheetView zoomScale="93" zoomScaleNormal="93" workbookViewId="0">
      <selection activeCell="G17" sqref="G17"/>
    </sheetView>
  </sheetViews>
  <sheetFormatPr defaultColWidth="11.42578125" defaultRowHeight="15"/>
  <cols>
    <col min="1" max="1" width="10.7109375" style="3" customWidth="1"/>
    <col min="2" max="2" width="23" style="3" customWidth="1"/>
    <col min="3" max="3" width="30" style="3" customWidth="1"/>
    <col min="4" max="4" width="9.7109375" style="3" customWidth="1"/>
    <col min="5" max="5" width="17.7109375" style="9" customWidth="1"/>
    <col min="6" max="7" width="15.5703125" style="3" customWidth="1"/>
    <col min="8" max="16384" width="11.42578125" style="3"/>
  </cols>
  <sheetData>
    <row r="8" spans="1:7" ht="45.75">
      <c r="A8" s="39" t="s">
        <v>38</v>
      </c>
      <c r="B8" s="40" t="s">
        <v>39</v>
      </c>
      <c r="C8" s="40" t="s">
        <v>0</v>
      </c>
      <c r="D8" s="7" t="s">
        <v>40</v>
      </c>
      <c r="E8" s="42" t="s">
        <v>4</v>
      </c>
      <c r="F8" s="31" t="s">
        <v>222</v>
      </c>
      <c r="G8" s="32" t="s">
        <v>6</v>
      </c>
    </row>
    <row r="9" spans="1:7">
      <c r="A9" s="38" t="s">
        <v>223</v>
      </c>
      <c r="B9" s="38" t="s">
        <v>224</v>
      </c>
      <c r="C9" s="41" t="s">
        <v>225</v>
      </c>
      <c r="D9" s="41">
        <v>2023</v>
      </c>
      <c r="E9" s="44">
        <v>109990000</v>
      </c>
      <c r="F9" s="46">
        <f>+E9*1%</f>
        <v>1099900</v>
      </c>
      <c r="G9" s="47">
        <f t="shared" ref="G9" si="0">E9-F9</f>
        <v>108890100</v>
      </c>
    </row>
    <row r="10" spans="1:7">
      <c r="A10" s="38" t="s">
        <v>223</v>
      </c>
      <c r="B10" s="38" t="s">
        <v>224</v>
      </c>
      <c r="C10" s="41" t="s">
        <v>226</v>
      </c>
      <c r="D10" s="41">
        <v>2024</v>
      </c>
      <c r="E10" s="44">
        <v>119990000</v>
      </c>
      <c r="F10" s="46">
        <f t="shared" ref="F10:F20" si="1">+E10*1%</f>
        <v>1199900</v>
      </c>
      <c r="G10" s="47">
        <f t="shared" ref="G10" si="2">E10-F10</f>
        <v>118790100</v>
      </c>
    </row>
    <row r="11" spans="1:7">
      <c r="A11" s="38" t="s">
        <v>223</v>
      </c>
      <c r="B11" s="38" t="s">
        <v>227</v>
      </c>
      <c r="C11" s="41" t="s">
        <v>228</v>
      </c>
      <c r="D11" s="41">
        <v>2024</v>
      </c>
      <c r="E11" s="44">
        <v>135990000</v>
      </c>
      <c r="F11" s="46">
        <f t="shared" si="1"/>
        <v>1359900</v>
      </c>
      <c r="G11" s="47">
        <f t="shared" ref="G11" si="3">E11-F11</f>
        <v>134630100</v>
      </c>
    </row>
    <row r="12" spans="1:7">
      <c r="A12" s="38" t="s">
        <v>223</v>
      </c>
      <c r="B12" s="38" t="s">
        <v>227</v>
      </c>
      <c r="C12" s="41" t="s">
        <v>229</v>
      </c>
      <c r="D12" s="41">
        <v>2024</v>
      </c>
      <c r="E12" s="44">
        <v>139990000</v>
      </c>
      <c r="F12" s="46">
        <f t="shared" si="1"/>
        <v>1399900</v>
      </c>
      <c r="G12" s="47">
        <f t="shared" ref="G12:G13" si="4">E12-F12</f>
        <v>138590100</v>
      </c>
    </row>
    <row r="13" spans="1:7">
      <c r="A13" s="38" t="s">
        <v>223</v>
      </c>
      <c r="B13" s="38" t="s">
        <v>227</v>
      </c>
      <c r="C13" s="41" t="s">
        <v>230</v>
      </c>
      <c r="D13" s="41">
        <v>2025</v>
      </c>
      <c r="E13" s="44">
        <v>154990000</v>
      </c>
      <c r="F13" s="46">
        <f t="shared" si="1"/>
        <v>1549900</v>
      </c>
      <c r="G13" s="47">
        <f t="shared" si="4"/>
        <v>153440100</v>
      </c>
    </row>
    <row r="14" spans="1:7">
      <c r="A14" s="38" t="s">
        <v>223</v>
      </c>
      <c r="B14" s="38" t="s">
        <v>231</v>
      </c>
      <c r="C14" s="41" t="s">
        <v>232</v>
      </c>
      <c r="D14" s="41">
        <v>2023</v>
      </c>
      <c r="E14" s="44">
        <v>324990000</v>
      </c>
      <c r="F14" s="46">
        <f t="shared" si="1"/>
        <v>3249900</v>
      </c>
      <c r="G14" s="47">
        <f t="shared" ref="G14:G15" si="5">E14-F14</f>
        <v>321740100</v>
      </c>
    </row>
    <row r="15" spans="1:7">
      <c r="A15" s="38" t="s">
        <v>223</v>
      </c>
      <c r="B15" s="38" t="s">
        <v>231</v>
      </c>
      <c r="C15" s="41" t="s">
        <v>233</v>
      </c>
      <c r="D15" s="41">
        <v>2024</v>
      </c>
      <c r="E15" s="44">
        <v>280000000</v>
      </c>
      <c r="F15" s="46">
        <f t="shared" si="1"/>
        <v>2800000</v>
      </c>
      <c r="G15" s="47">
        <f t="shared" si="5"/>
        <v>277200000</v>
      </c>
    </row>
    <row r="16" spans="1:7">
      <c r="A16" s="38" t="s">
        <v>223</v>
      </c>
      <c r="B16" s="38" t="s">
        <v>231</v>
      </c>
      <c r="C16" s="41" t="s">
        <v>234</v>
      </c>
      <c r="D16" s="41">
        <v>2024</v>
      </c>
      <c r="E16" s="44">
        <v>365990000</v>
      </c>
      <c r="F16" s="46">
        <f t="shared" si="1"/>
        <v>3659900</v>
      </c>
      <c r="G16" s="47">
        <f t="shared" ref="G16" si="6">E16-F16</f>
        <v>362330100</v>
      </c>
    </row>
    <row r="17" spans="1:7">
      <c r="A17" s="38" t="s">
        <v>223</v>
      </c>
      <c r="B17" s="38" t="s">
        <v>231</v>
      </c>
      <c r="C17" s="41" t="s">
        <v>235</v>
      </c>
      <c r="D17" s="41">
        <v>2024</v>
      </c>
      <c r="E17" s="44">
        <v>358990000</v>
      </c>
      <c r="F17" s="46">
        <f t="shared" si="1"/>
        <v>3589900</v>
      </c>
      <c r="G17" s="47">
        <f t="shared" ref="G17" si="7">E17-F17</f>
        <v>355400100</v>
      </c>
    </row>
    <row r="18" spans="1:7">
      <c r="A18" s="38" t="s">
        <v>223</v>
      </c>
      <c r="B18" s="38" t="s">
        <v>236</v>
      </c>
      <c r="C18" s="41" t="s">
        <v>237</v>
      </c>
      <c r="D18" s="41">
        <v>2024</v>
      </c>
      <c r="E18" s="44">
        <v>186990000</v>
      </c>
      <c r="F18" s="46">
        <f t="shared" si="1"/>
        <v>1869900</v>
      </c>
      <c r="G18" s="47">
        <f t="shared" ref="G18" si="8">E18-F18</f>
        <v>185120100</v>
      </c>
    </row>
    <row r="19" spans="1:7">
      <c r="A19" s="38" t="s">
        <v>223</v>
      </c>
      <c r="B19" s="38" t="s">
        <v>238</v>
      </c>
      <c r="C19" s="41" t="s">
        <v>239</v>
      </c>
      <c r="D19" s="41">
        <v>2023</v>
      </c>
      <c r="E19" s="44">
        <v>349990000</v>
      </c>
      <c r="F19" s="46">
        <f t="shared" si="1"/>
        <v>3499900</v>
      </c>
      <c r="G19" s="47">
        <f t="shared" ref="G19" si="9">E19-F19</f>
        <v>346490100</v>
      </c>
    </row>
    <row r="20" spans="1:7">
      <c r="A20" s="38" t="s">
        <v>223</v>
      </c>
      <c r="B20" s="38" t="s">
        <v>240</v>
      </c>
      <c r="C20" s="41" t="s">
        <v>241</v>
      </c>
      <c r="D20" s="41">
        <v>2023</v>
      </c>
      <c r="E20" s="44">
        <v>280000000</v>
      </c>
      <c r="F20" s="46">
        <f t="shared" si="1"/>
        <v>2800000</v>
      </c>
      <c r="G20" s="47">
        <f t="shared" ref="G20" si="10">E20-F20</f>
        <v>277200000</v>
      </c>
    </row>
    <row r="22" spans="1:7">
      <c r="A22" s="150">
        <v>45422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35EC-7D89-4543-BD6D-EAFCC5AFE639}">
  <dimension ref="A1:G18"/>
  <sheetViews>
    <sheetView workbookViewId="0">
      <selection activeCell="F14" sqref="F14"/>
    </sheetView>
  </sheetViews>
  <sheetFormatPr defaultColWidth="9.140625" defaultRowHeight="15"/>
  <cols>
    <col min="1" max="1" width="10.5703125" bestFit="1" customWidth="1"/>
    <col min="2" max="2" width="20.42578125" customWidth="1"/>
    <col min="3" max="3" width="19.140625" customWidth="1"/>
    <col min="5" max="6" width="19.42578125" customWidth="1"/>
    <col min="7" max="7" width="20.85546875" customWidth="1"/>
  </cols>
  <sheetData>
    <row r="1" spans="1:7">
      <c r="A1" s="209"/>
      <c r="B1" s="209"/>
      <c r="C1" s="209"/>
      <c r="D1" s="209"/>
      <c r="E1" s="209"/>
      <c r="F1" s="209"/>
      <c r="G1" s="209"/>
    </row>
    <row r="2" spans="1:7">
      <c r="A2" s="209"/>
      <c r="B2" s="209"/>
      <c r="C2" s="209"/>
      <c r="D2" s="209"/>
      <c r="E2" s="209"/>
      <c r="F2" s="209"/>
      <c r="G2" s="209"/>
    </row>
    <row r="3" spans="1:7">
      <c r="A3" s="209"/>
      <c r="B3" s="209"/>
      <c r="C3" s="209"/>
      <c r="D3" s="209"/>
      <c r="E3" s="209"/>
      <c r="F3" s="209"/>
      <c r="G3" s="209"/>
    </row>
    <row r="4" spans="1:7">
      <c r="A4" s="209"/>
      <c r="B4" s="209"/>
      <c r="C4" s="209"/>
      <c r="D4" s="209"/>
      <c r="E4" s="209"/>
      <c r="F4" s="209"/>
      <c r="G4" s="209"/>
    </row>
    <row r="5" spans="1:7">
      <c r="A5" s="209"/>
      <c r="B5" s="209"/>
      <c r="C5" s="209"/>
      <c r="D5" s="209"/>
      <c r="E5" s="209"/>
      <c r="F5" s="209"/>
      <c r="G5" s="209"/>
    </row>
    <row r="6" spans="1:7">
      <c r="A6" s="209"/>
      <c r="B6" s="209"/>
      <c r="C6" s="209"/>
      <c r="D6" s="209"/>
      <c r="E6" s="209"/>
      <c r="F6" s="209"/>
      <c r="G6" s="209"/>
    </row>
    <row r="7" spans="1:7">
      <c r="A7" s="209"/>
      <c r="B7" s="209"/>
      <c r="C7" s="209"/>
      <c r="D7" s="209"/>
      <c r="E7" s="209"/>
      <c r="F7" s="209"/>
      <c r="G7" s="209"/>
    </row>
    <row r="8" spans="1:7">
      <c r="A8" s="40" t="s">
        <v>38</v>
      </c>
      <c r="B8" s="40" t="s">
        <v>39</v>
      </c>
      <c r="C8" s="40" t="s">
        <v>0</v>
      </c>
      <c r="D8" s="7" t="s">
        <v>40</v>
      </c>
      <c r="E8" s="8" t="s">
        <v>3</v>
      </c>
      <c r="F8" s="8" t="s">
        <v>138</v>
      </c>
      <c r="G8" s="42" t="s">
        <v>6</v>
      </c>
    </row>
    <row r="9" spans="1:7">
      <c r="A9" s="41" t="s">
        <v>242</v>
      </c>
      <c r="B9" s="41" t="s">
        <v>243</v>
      </c>
      <c r="C9" s="41" t="s">
        <v>244</v>
      </c>
      <c r="D9" s="41">
        <v>2024</v>
      </c>
      <c r="E9" s="44">
        <v>54990000</v>
      </c>
      <c r="F9" s="44">
        <f>+E9*1.5%</f>
        <v>824850</v>
      </c>
      <c r="G9" s="166">
        <f>E9-F9</f>
        <v>54165150</v>
      </c>
    </row>
    <row r="10" spans="1:7">
      <c r="A10" s="38" t="s">
        <v>242</v>
      </c>
      <c r="B10" s="38" t="s">
        <v>245</v>
      </c>
      <c r="C10" s="41" t="s">
        <v>246</v>
      </c>
      <c r="D10" s="41">
        <v>2024</v>
      </c>
      <c r="E10" s="44">
        <v>74990000</v>
      </c>
      <c r="F10" s="44">
        <f t="shared" ref="F10:F16" si="0">+E10*1.5%</f>
        <v>1124850</v>
      </c>
      <c r="G10" s="166">
        <f t="shared" ref="G10:G16" si="1">E10-F10</f>
        <v>73865150</v>
      </c>
    </row>
    <row r="11" spans="1:7">
      <c r="A11" s="38" t="s">
        <v>242</v>
      </c>
      <c r="B11" s="38" t="s">
        <v>245</v>
      </c>
      <c r="C11" s="41" t="s">
        <v>246</v>
      </c>
      <c r="D11" s="41">
        <v>2025</v>
      </c>
      <c r="E11" s="44">
        <v>75990000</v>
      </c>
      <c r="F11" s="44">
        <f t="shared" si="0"/>
        <v>1139850</v>
      </c>
      <c r="G11" s="166">
        <f t="shared" si="1"/>
        <v>74850150</v>
      </c>
    </row>
    <row r="12" spans="1:7">
      <c r="A12" s="38" t="s">
        <v>242</v>
      </c>
      <c r="B12" s="38" t="s">
        <v>245</v>
      </c>
      <c r="C12" s="41" t="s">
        <v>247</v>
      </c>
      <c r="D12" s="41">
        <v>2024</v>
      </c>
      <c r="E12" s="44">
        <v>89990000</v>
      </c>
      <c r="F12" s="44">
        <f t="shared" si="0"/>
        <v>1349850</v>
      </c>
      <c r="G12" s="166">
        <f t="shared" si="1"/>
        <v>88640150</v>
      </c>
    </row>
    <row r="13" spans="1:7">
      <c r="A13" s="38" t="s">
        <v>242</v>
      </c>
      <c r="B13" s="38" t="s">
        <v>245</v>
      </c>
      <c r="C13" s="41" t="s">
        <v>248</v>
      </c>
      <c r="D13" s="41">
        <v>2023</v>
      </c>
      <c r="E13" s="44">
        <v>99990000</v>
      </c>
      <c r="F13" s="44">
        <f t="shared" si="0"/>
        <v>1499850</v>
      </c>
      <c r="G13" s="166">
        <f t="shared" si="1"/>
        <v>98490150</v>
      </c>
    </row>
    <row r="14" spans="1:7">
      <c r="A14" s="38" t="s">
        <v>242</v>
      </c>
      <c r="B14" s="38" t="s">
        <v>245</v>
      </c>
      <c r="C14" s="41" t="s">
        <v>248</v>
      </c>
      <c r="D14" s="41">
        <v>2025</v>
      </c>
      <c r="E14" s="44">
        <v>105990000</v>
      </c>
      <c r="F14" s="44">
        <f t="shared" si="0"/>
        <v>1589850</v>
      </c>
      <c r="G14" s="166">
        <f t="shared" si="1"/>
        <v>104400150</v>
      </c>
    </row>
    <row r="15" spans="1:7">
      <c r="A15" s="38" t="s">
        <v>242</v>
      </c>
      <c r="B15" s="38" t="s">
        <v>141</v>
      </c>
      <c r="C15" s="41" t="s">
        <v>249</v>
      </c>
      <c r="D15" s="41">
        <v>2025</v>
      </c>
      <c r="E15" s="44">
        <v>109990000</v>
      </c>
      <c r="F15" s="44">
        <f t="shared" si="0"/>
        <v>1649850</v>
      </c>
      <c r="G15" s="166">
        <f t="shared" si="1"/>
        <v>108340150</v>
      </c>
    </row>
    <row r="16" spans="1:7">
      <c r="A16" s="38" t="s">
        <v>242</v>
      </c>
      <c r="B16" s="38" t="s">
        <v>141</v>
      </c>
      <c r="C16" s="41" t="s">
        <v>250</v>
      </c>
      <c r="D16" s="41">
        <v>2025</v>
      </c>
      <c r="E16" s="44">
        <v>117990000</v>
      </c>
      <c r="F16" s="44">
        <f t="shared" si="0"/>
        <v>1769850</v>
      </c>
      <c r="G16" s="166">
        <f t="shared" si="1"/>
        <v>116220150</v>
      </c>
    </row>
    <row r="17" spans="1:7">
      <c r="G17" t="s">
        <v>251</v>
      </c>
    </row>
    <row r="18" spans="1:7">
      <c r="A18" s="116">
        <v>45422</v>
      </c>
    </row>
  </sheetData>
  <mergeCells count="1">
    <mergeCell ref="A1:G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8D67-D0FF-488C-B6F4-83DE8AA2A38F}">
  <dimension ref="A1:I17"/>
  <sheetViews>
    <sheetView workbookViewId="0">
      <selection sqref="A1:G7"/>
    </sheetView>
  </sheetViews>
  <sheetFormatPr defaultRowHeight="15"/>
  <cols>
    <col min="1" max="1" width="10.5703125" bestFit="1" customWidth="1"/>
    <col min="2" max="2" width="14" customWidth="1"/>
    <col min="3" max="3" width="45.7109375" customWidth="1"/>
    <col min="4" max="4" width="12" customWidth="1"/>
    <col min="5" max="5" width="15.7109375" customWidth="1"/>
    <col min="6" max="6" width="25.28515625" customWidth="1"/>
    <col min="7" max="7" width="19.28515625" customWidth="1"/>
    <col min="8" max="8" width="0" hidden="1" customWidth="1"/>
  </cols>
  <sheetData>
    <row r="1" spans="1:9">
      <c r="A1" s="209"/>
      <c r="B1" s="209"/>
      <c r="C1" s="209"/>
      <c r="D1" s="209"/>
      <c r="E1" s="209"/>
      <c r="F1" s="209"/>
      <c r="G1" s="209"/>
    </row>
    <row r="2" spans="1:9">
      <c r="A2" s="209"/>
      <c r="B2" s="209"/>
      <c r="C2" s="209"/>
      <c r="D2" s="209"/>
      <c r="E2" s="209"/>
      <c r="F2" s="209"/>
      <c r="G2" s="209"/>
    </row>
    <row r="3" spans="1:9">
      <c r="A3" s="209"/>
      <c r="B3" s="209"/>
      <c r="C3" s="209"/>
      <c r="D3" s="209"/>
      <c r="E3" s="209"/>
      <c r="F3" s="209"/>
      <c r="G3" s="209"/>
    </row>
    <row r="4" spans="1:9">
      <c r="A4" s="209"/>
      <c r="B4" s="209"/>
      <c r="C4" s="209"/>
      <c r="D4" s="209"/>
      <c r="E4" s="209"/>
      <c r="F4" s="209"/>
      <c r="G4" s="209"/>
    </row>
    <row r="5" spans="1:9">
      <c r="A5" s="209"/>
      <c r="B5" s="209"/>
      <c r="C5" s="209"/>
      <c r="D5" s="209"/>
      <c r="E5" s="209"/>
      <c r="F5" s="209"/>
      <c r="G5" s="209"/>
    </row>
    <row r="6" spans="1:9">
      <c r="A6" s="209"/>
      <c r="B6" s="209"/>
      <c r="C6" s="209"/>
      <c r="D6" s="209"/>
      <c r="E6" s="209"/>
      <c r="F6" s="209"/>
      <c r="G6" s="209"/>
    </row>
    <row r="7" spans="1:9">
      <c r="A7" s="209"/>
      <c r="B7" s="209"/>
      <c r="C7" s="209"/>
      <c r="D7" s="209"/>
      <c r="E7" s="209"/>
      <c r="F7" s="209"/>
      <c r="G7" s="209"/>
    </row>
    <row r="8" spans="1:9" ht="30.75">
      <c r="A8" s="40" t="s">
        <v>38</v>
      </c>
      <c r="B8" s="40" t="s">
        <v>39</v>
      </c>
      <c r="C8" s="40" t="s">
        <v>0</v>
      </c>
      <c r="D8" s="7" t="s">
        <v>40</v>
      </c>
      <c r="E8" s="42" t="s">
        <v>4</v>
      </c>
      <c r="F8" s="31" t="s">
        <v>222</v>
      </c>
      <c r="G8" s="32" t="s">
        <v>6</v>
      </c>
    </row>
    <row r="9" spans="1:9">
      <c r="A9" s="38" t="s">
        <v>252</v>
      </c>
      <c r="B9" s="38" t="s">
        <v>253</v>
      </c>
      <c r="C9" s="41" t="s">
        <v>254</v>
      </c>
      <c r="D9" s="41">
        <v>2023</v>
      </c>
      <c r="E9" s="44">
        <v>69990000</v>
      </c>
      <c r="F9" s="46">
        <f>+E9*1%</f>
        <v>699900</v>
      </c>
      <c r="G9" s="47">
        <f>E9-F9</f>
        <v>69290100</v>
      </c>
    </row>
    <row r="10" spans="1:9">
      <c r="A10" s="38" t="s">
        <v>252</v>
      </c>
      <c r="B10" s="38">
        <v>700</v>
      </c>
      <c r="C10" s="41" t="s">
        <v>255</v>
      </c>
      <c r="D10" s="41">
        <v>2025</v>
      </c>
      <c r="E10" s="44">
        <v>72990000</v>
      </c>
      <c r="F10" s="46">
        <f t="shared" ref="F10:F14" si="0">+E10*1%</f>
        <v>729900</v>
      </c>
      <c r="G10" s="47">
        <f>E10-F10</f>
        <v>72260100</v>
      </c>
    </row>
    <row r="11" spans="1:9">
      <c r="A11" s="38" t="s">
        <v>252</v>
      </c>
      <c r="B11" s="38">
        <v>700</v>
      </c>
      <c r="C11" s="41" t="s">
        <v>256</v>
      </c>
      <c r="D11" s="41">
        <v>2024</v>
      </c>
      <c r="E11" s="44">
        <v>84990000</v>
      </c>
      <c r="F11" s="46">
        <f t="shared" si="0"/>
        <v>849900</v>
      </c>
      <c r="G11" s="47">
        <f>E11-F11</f>
        <v>84140100</v>
      </c>
    </row>
    <row r="12" spans="1:9">
      <c r="A12" s="38" t="s">
        <v>252</v>
      </c>
      <c r="B12" s="38">
        <v>700</v>
      </c>
      <c r="C12" s="41" t="s">
        <v>257</v>
      </c>
      <c r="D12" s="41">
        <v>2025</v>
      </c>
      <c r="E12" s="44">
        <v>105990000</v>
      </c>
      <c r="F12" s="46">
        <f t="shared" si="0"/>
        <v>1059900</v>
      </c>
      <c r="G12" s="47">
        <f>E12-F12</f>
        <v>104930100</v>
      </c>
      <c r="H12" t="s">
        <v>258</v>
      </c>
      <c r="I12" s="122"/>
    </row>
    <row r="13" spans="1:9">
      <c r="A13" s="38" t="s">
        <v>252</v>
      </c>
      <c r="B13" s="38" t="s">
        <v>259</v>
      </c>
      <c r="C13" s="148" t="s">
        <v>260</v>
      </c>
      <c r="D13" s="41">
        <v>2023</v>
      </c>
      <c r="E13" s="44">
        <v>259990000</v>
      </c>
      <c r="F13" s="46">
        <f t="shared" si="0"/>
        <v>2599900</v>
      </c>
      <c r="G13" s="47">
        <f>E13-F13</f>
        <v>257390100</v>
      </c>
    </row>
    <row r="14" spans="1:9">
      <c r="A14" s="38" t="s">
        <v>252</v>
      </c>
      <c r="B14" s="38" t="s">
        <v>259</v>
      </c>
      <c r="C14" s="148" t="s">
        <v>260</v>
      </c>
      <c r="D14" s="41">
        <v>2024</v>
      </c>
      <c r="E14" s="44">
        <v>269990000</v>
      </c>
      <c r="F14" s="46">
        <f t="shared" si="0"/>
        <v>2699900</v>
      </c>
      <c r="G14" s="47">
        <f>E14-F14</f>
        <v>267290100</v>
      </c>
    </row>
    <row r="17" spans="1:1">
      <c r="A17" s="116">
        <v>45422</v>
      </c>
    </row>
  </sheetData>
  <mergeCells count="1">
    <mergeCell ref="A1:G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091C-F1CD-48BC-A104-68C1E9890F06}">
  <dimension ref="A1:F18"/>
  <sheetViews>
    <sheetView workbookViewId="0">
      <selection sqref="A1:F7"/>
    </sheetView>
  </sheetViews>
  <sheetFormatPr defaultRowHeight="15"/>
  <cols>
    <col min="1" max="1" width="10.5703125" bestFit="1" customWidth="1"/>
    <col min="2" max="2" width="19.7109375" customWidth="1"/>
    <col min="3" max="3" width="15.85546875" customWidth="1"/>
    <col min="5" max="5" width="19.28515625" customWidth="1"/>
    <col min="6" max="6" width="27.28515625" customWidth="1"/>
  </cols>
  <sheetData>
    <row r="1" spans="1:6">
      <c r="A1" s="209"/>
      <c r="B1" s="209"/>
      <c r="C1" s="209"/>
      <c r="D1" s="209"/>
      <c r="E1" s="209"/>
      <c r="F1" s="209"/>
    </row>
    <row r="2" spans="1:6">
      <c r="A2" s="209"/>
      <c r="B2" s="209"/>
      <c r="C2" s="209"/>
      <c r="D2" s="209"/>
      <c r="E2" s="209"/>
      <c r="F2" s="209"/>
    </row>
    <row r="3" spans="1:6">
      <c r="A3" s="209"/>
      <c r="B3" s="209"/>
      <c r="C3" s="209"/>
      <c r="D3" s="209"/>
      <c r="E3" s="209"/>
      <c r="F3" s="209"/>
    </row>
    <row r="4" spans="1:6">
      <c r="A4" s="209"/>
      <c r="B4" s="209"/>
      <c r="C4" s="209"/>
      <c r="D4" s="209"/>
      <c r="E4" s="209"/>
      <c r="F4" s="209"/>
    </row>
    <row r="5" spans="1:6">
      <c r="A5" s="209"/>
      <c r="B5" s="209"/>
      <c r="C5" s="209"/>
      <c r="D5" s="209"/>
      <c r="E5" s="209"/>
      <c r="F5" s="209"/>
    </row>
    <row r="6" spans="1:6">
      <c r="A6" s="209"/>
      <c r="B6" s="209"/>
      <c r="C6" s="209"/>
      <c r="D6" s="209"/>
      <c r="E6" s="209"/>
      <c r="F6" s="209"/>
    </row>
    <row r="7" spans="1:6">
      <c r="A7" s="209"/>
      <c r="B7" s="209"/>
      <c r="C7" s="209"/>
      <c r="D7" s="209"/>
      <c r="E7" s="209"/>
      <c r="F7" s="209"/>
    </row>
    <row r="8" spans="1:6" ht="47.25" customHeight="1">
      <c r="A8" s="40" t="s">
        <v>38</v>
      </c>
      <c r="B8" s="40" t="s">
        <v>39</v>
      </c>
      <c r="C8" s="40" t="s">
        <v>0</v>
      </c>
      <c r="D8" s="7" t="s">
        <v>40</v>
      </c>
      <c r="E8" s="43" t="s">
        <v>3</v>
      </c>
      <c r="F8" s="32" t="s">
        <v>6</v>
      </c>
    </row>
    <row r="9" spans="1:6">
      <c r="A9" s="38"/>
      <c r="B9" s="38"/>
      <c r="C9" s="38"/>
      <c r="D9" s="38"/>
      <c r="E9" s="44"/>
      <c r="F9" s="167"/>
    </row>
    <row r="10" spans="1:6">
      <c r="A10" s="38" t="s">
        <v>261</v>
      </c>
      <c r="B10" s="38" t="s">
        <v>262</v>
      </c>
      <c r="C10" s="41" t="s">
        <v>263</v>
      </c>
      <c r="D10" s="41">
        <v>2023</v>
      </c>
      <c r="E10" s="44">
        <v>125990000</v>
      </c>
      <c r="F10" s="47">
        <v>124730100</v>
      </c>
    </row>
    <row r="11" spans="1:6">
      <c r="A11" s="38" t="s">
        <v>261</v>
      </c>
      <c r="B11" s="38" t="s">
        <v>264</v>
      </c>
      <c r="C11" s="41" t="s">
        <v>263</v>
      </c>
      <c r="D11" s="41">
        <v>2024</v>
      </c>
      <c r="E11" s="44">
        <v>130990000</v>
      </c>
      <c r="F11" s="47">
        <v>129680100</v>
      </c>
    </row>
    <row r="12" spans="1:6">
      <c r="A12" s="38"/>
      <c r="B12" s="38"/>
      <c r="C12" s="38"/>
      <c r="D12" s="38"/>
      <c r="E12" s="44"/>
      <c r="F12" s="167"/>
    </row>
    <row r="13" spans="1:6">
      <c r="A13" s="38" t="s">
        <v>261</v>
      </c>
      <c r="B13" s="38" t="s">
        <v>265</v>
      </c>
      <c r="C13" s="41" t="s">
        <v>266</v>
      </c>
      <c r="D13" s="41">
        <v>2023</v>
      </c>
      <c r="E13" s="44">
        <v>110990000</v>
      </c>
      <c r="F13" s="47">
        <v>109880100</v>
      </c>
    </row>
    <row r="14" spans="1:6">
      <c r="A14" s="38" t="s">
        <v>261</v>
      </c>
      <c r="B14" s="38" t="s">
        <v>265</v>
      </c>
      <c r="C14" s="41" t="s">
        <v>266</v>
      </c>
      <c r="D14" s="41">
        <v>2024</v>
      </c>
      <c r="E14" s="44">
        <v>119990000</v>
      </c>
      <c r="F14" s="47">
        <v>118790100</v>
      </c>
    </row>
    <row r="15" spans="1:6" s="2" customFormat="1">
      <c r="A15" s="193"/>
      <c r="B15" s="193"/>
      <c r="C15" s="193"/>
      <c r="D15" s="193"/>
      <c r="E15" s="194"/>
      <c r="F15" s="176"/>
    </row>
    <row r="16" spans="1:6">
      <c r="A16" s="38" t="s">
        <v>261</v>
      </c>
      <c r="B16" s="38" t="s">
        <v>267</v>
      </c>
      <c r="C16" s="41" t="s">
        <v>268</v>
      </c>
      <c r="D16" s="41">
        <v>2025</v>
      </c>
      <c r="E16" s="44">
        <v>55990000</v>
      </c>
      <c r="F16" s="47">
        <v>55430100</v>
      </c>
    </row>
    <row r="18" spans="1:1">
      <c r="A18" s="116" t="s">
        <v>269</v>
      </c>
    </row>
  </sheetData>
  <mergeCells count="1">
    <mergeCell ref="A1:F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727B-1708-4EDA-B770-B5F56F881E76}">
  <dimension ref="A2:E28"/>
  <sheetViews>
    <sheetView workbookViewId="0">
      <selection activeCell="C12" sqref="C12"/>
    </sheetView>
  </sheetViews>
  <sheetFormatPr defaultColWidth="9.140625" defaultRowHeight="15"/>
  <cols>
    <col min="1" max="1" width="39.28515625" customWidth="1"/>
    <col min="2" max="2" width="12.140625" customWidth="1"/>
    <col min="3" max="3" width="23.85546875" customWidth="1"/>
    <col min="4" max="4" width="17" customWidth="1"/>
    <col min="5" max="5" width="20.28515625" customWidth="1"/>
  </cols>
  <sheetData>
    <row r="2" spans="1:5">
      <c r="A2" s="209" t="s">
        <v>251</v>
      </c>
      <c r="B2" s="209"/>
      <c r="C2" s="209"/>
    </row>
    <row r="3" spans="1:5">
      <c r="A3" s="209"/>
      <c r="B3" s="209"/>
      <c r="C3" s="209"/>
    </row>
    <row r="4" spans="1:5">
      <c r="A4" s="209"/>
      <c r="B4" s="209"/>
      <c r="C4" s="209"/>
    </row>
    <row r="5" spans="1:5">
      <c r="A5" s="209"/>
      <c r="B5" s="209"/>
      <c r="C5" s="209"/>
    </row>
    <row r="6" spans="1:5">
      <c r="A6" s="209"/>
      <c r="B6" s="209"/>
      <c r="C6" s="209"/>
    </row>
    <row r="7" spans="1:5">
      <c r="A7" s="209"/>
      <c r="B7" s="209"/>
      <c r="C7" s="209"/>
    </row>
    <row r="8" spans="1:5">
      <c r="A8" s="211"/>
      <c r="B8" s="211"/>
      <c r="C8" s="211"/>
    </row>
    <row r="9" spans="1:5">
      <c r="A9" s="111" t="s">
        <v>270</v>
      </c>
      <c r="B9" s="72"/>
      <c r="C9" s="72"/>
    </row>
    <row r="10" spans="1:5">
      <c r="A10" s="212" t="s">
        <v>271</v>
      </c>
      <c r="B10" s="212" t="s">
        <v>40</v>
      </c>
      <c r="C10" s="130"/>
    </row>
    <row r="11" spans="1:5">
      <c r="A11" s="212"/>
      <c r="B11" s="213"/>
      <c r="C11" s="112" t="s">
        <v>272</v>
      </c>
      <c r="D11" s="138" t="s">
        <v>138</v>
      </c>
      <c r="E11" s="138" t="s">
        <v>6</v>
      </c>
    </row>
    <row r="12" spans="1:5">
      <c r="A12" s="114" t="s">
        <v>273</v>
      </c>
      <c r="B12" s="136">
        <v>2024</v>
      </c>
      <c r="C12" s="131">
        <v>87490000</v>
      </c>
      <c r="D12" s="139">
        <f>+C12/1.27*1%</f>
        <v>688897.63779527566</v>
      </c>
      <c r="E12" s="140">
        <f>C12-D12</f>
        <v>86801102.362204731</v>
      </c>
    </row>
    <row r="13" spans="1:5">
      <c r="A13" s="114" t="s">
        <v>274</v>
      </c>
      <c r="B13" s="136">
        <v>2024</v>
      </c>
      <c r="C13" s="26">
        <v>98490000</v>
      </c>
      <c r="D13" s="139">
        <f>+C13/1.27*1%</f>
        <v>775511.81102362205</v>
      </c>
      <c r="E13" s="141">
        <f>C13-D13</f>
        <v>97714488.188976377</v>
      </c>
    </row>
    <row r="14" spans="1:5">
      <c r="A14" s="114" t="s">
        <v>275</v>
      </c>
      <c r="B14" s="136">
        <v>2024</v>
      </c>
      <c r="C14" s="26">
        <v>91990000</v>
      </c>
      <c r="D14" s="139">
        <f>+C14/1.27*1%</f>
        <v>724330.70866141736</v>
      </c>
      <c r="E14" s="141">
        <f>C14-D14</f>
        <v>91265669.291338578</v>
      </c>
    </row>
    <row r="15" spans="1:5">
      <c r="A15" s="114" t="s">
        <v>276</v>
      </c>
      <c r="B15" s="136">
        <v>2024</v>
      </c>
      <c r="C15" s="26">
        <v>97990000</v>
      </c>
      <c r="D15" s="139">
        <f>+C15/1.27*1%</f>
        <v>771574.80314960633</v>
      </c>
      <c r="E15" s="141">
        <f>C15-D15</f>
        <v>97218425.196850389</v>
      </c>
    </row>
    <row r="16" spans="1:5">
      <c r="A16" s="114" t="s">
        <v>277</v>
      </c>
      <c r="B16" s="136">
        <v>2023</v>
      </c>
      <c r="C16" s="26">
        <v>195490000</v>
      </c>
      <c r="D16" s="139">
        <f>+C16/1.27*1%</f>
        <v>1539291.3385826773</v>
      </c>
      <c r="E16" s="141">
        <f>C16-D16</f>
        <v>193950708.66141734</v>
      </c>
    </row>
    <row r="17" spans="1:5">
      <c r="A17" s="114" t="s">
        <v>278</v>
      </c>
      <c r="B17" s="136">
        <v>2023</v>
      </c>
      <c r="C17" s="26">
        <v>91990000</v>
      </c>
      <c r="D17" s="139">
        <v>2000000</v>
      </c>
      <c r="E17" s="141">
        <f>C17-D17</f>
        <v>89990000</v>
      </c>
    </row>
    <row r="18" spans="1:5">
      <c r="A18" s="114" t="s">
        <v>279</v>
      </c>
      <c r="B18" s="136">
        <v>2023</v>
      </c>
      <c r="C18" s="26">
        <v>105490000</v>
      </c>
      <c r="D18" s="139">
        <v>3000000</v>
      </c>
      <c r="E18" s="141">
        <f>C18-D18</f>
        <v>102490000</v>
      </c>
    </row>
    <row r="19" spans="1:5">
      <c r="A19" s="114" t="s">
        <v>280</v>
      </c>
      <c r="B19" s="136">
        <v>2024</v>
      </c>
      <c r="C19" s="26">
        <v>129990000</v>
      </c>
      <c r="D19" s="139">
        <f>+C19/1.27*1%</f>
        <v>1023543.3070866142</v>
      </c>
      <c r="E19" s="141">
        <f>C19-D19</f>
        <v>128966456.69291338</v>
      </c>
    </row>
    <row r="20" spans="1:5">
      <c r="A20" s="114" t="s">
        <v>281</v>
      </c>
      <c r="B20" s="136">
        <v>2024</v>
      </c>
      <c r="C20" s="26">
        <v>132990000</v>
      </c>
      <c r="D20" s="139">
        <f>+C20/1.27*1%</f>
        <v>1047165.3543307087</v>
      </c>
      <c r="E20" s="141">
        <f>C20-D20</f>
        <v>131942834.6456693</v>
      </c>
    </row>
    <row r="21" spans="1:5">
      <c r="A21" s="114" t="s">
        <v>282</v>
      </c>
      <c r="B21" s="136">
        <v>2024</v>
      </c>
      <c r="C21" s="26">
        <v>139990000</v>
      </c>
      <c r="D21" s="139">
        <f>+C21/1.27*1%</f>
        <v>1102283.4645669293</v>
      </c>
      <c r="E21" s="141">
        <f>C21-D21</f>
        <v>138887716.53543308</v>
      </c>
    </row>
    <row r="22" spans="1:5">
      <c r="A22" s="114" t="s">
        <v>283</v>
      </c>
      <c r="B22" s="136">
        <v>2024</v>
      </c>
      <c r="C22" s="26">
        <v>154990000</v>
      </c>
      <c r="D22" s="139">
        <f>+C22/1.27*1%</f>
        <v>1220393.7007874015</v>
      </c>
      <c r="E22" s="141">
        <f>C22-D22</f>
        <v>153769606.2992126</v>
      </c>
    </row>
    <row r="23" spans="1:5">
      <c r="A23" s="114" t="s">
        <v>284</v>
      </c>
      <c r="B23" s="136">
        <v>2024</v>
      </c>
      <c r="C23" s="26">
        <v>164990000</v>
      </c>
      <c r="D23" s="139">
        <f>+C23/1.27*1%</f>
        <v>1299133.8582677166</v>
      </c>
      <c r="E23" s="141">
        <f>C23-D23</f>
        <v>163690866.14173228</v>
      </c>
    </row>
    <row r="24" spans="1:5">
      <c r="A24" s="114" t="s">
        <v>285</v>
      </c>
      <c r="B24" s="136">
        <v>2023</v>
      </c>
      <c r="C24" s="26">
        <v>167990000</v>
      </c>
      <c r="D24" s="139">
        <f>+C24/1.27*1%</f>
        <v>1322755.9055118111</v>
      </c>
      <c r="E24" s="141">
        <f>C24-D24</f>
        <v>166667244.0944882</v>
      </c>
    </row>
    <row r="25" spans="1:5">
      <c r="A25" s="114" t="s">
        <v>285</v>
      </c>
      <c r="B25" s="136">
        <v>2024</v>
      </c>
      <c r="C25" s="26">
        <v>179990000</v>
      </c>
      <c r="D25" s="139">
        <f>+C25/1.27*1%</f>
        <v>1417244.0944881889</v>
      </c>
      <c r="E25" s="141">
        <f>C25-D25</f>
        <v>178572755.9055118</v>
      </c>
    </row>
    <row r="26" spans="1:5">
      <c r="A26" s="114" t="s">
        <v>286</v>
      </c>
      <c r="B26" s="136">
        <v>2024</v>
      </c>
      <c r="C26" s="26">
        <v>201990000</v>
      </c>
      <c r="D26" s="139">
        <f>+C26/1.27*1%</f>
        <v>1590472.4409448819</v>
      </c>
      <c r="E26" s="141">
        <f>C26-D26</f>
        <v>200399527.55905512</v>
      </c>
    </row>
    <row r="27" spans="1:5">
      <c r="A27" s="114" t="s">
        <v>287</v>
      </c>
      <c r="B27" s="136">
        <v>2024</v>
      </c>
      <c r="C27" s="26">
        <v>222990000</v>
      </c>
      <c r="D27" s="139">
        <f>+C27/1.27*1%</f>
        <v>1755826.7716535435</v>
      </c>
      <c r="E27" s="141">
        <f>C27-D27</f>
        <v>221234173.22834647</v>
      </c>
    </row>
    <row r="28" spans="1:5" ht="15.75">
      <c r="A28" s="115" t="s">
        <v>288</v>
      </c>
      <c r="B28" s="137">
        <v>2024</v>
      </c>
      <c r="C28" s="26">
        <v>329990000</v>
      </c>
      <c r="D28" s="139">
        <f>+C28/1.27*1%</f>
        <v>2598346.4566929135</v>
      </c>
      <c r="E28" s="141">
        <f>C28-D28</f>
        <v>327391653.54330707</v>
      </c>
    </row>
  </sheetData>
  <mergeCells count="3">
    <mergeCell ref="A10:A11"/>
    <mergeCell ref="B10:B11"/>
    <mergeCell ref="A2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382-5AA9-4441-90A3-16D9F89A6342}">
  <sheetPr codeName="Hoja12"/>
  <dimension ref="A1:H34"/>
  <sheetViews>
    <sheetView topLeftCell="A14" workbookViewId="0">
      <selection activeCell="G9" sqref="G9:G31"/>
    </sheetView>
  </sheetViews>
  <sheetFormatPr defaultColWidth="11.42578125" defaultRowHeight="15"/>
  <cols>
    <col min="1" max="1" width="21.28515625" style="2" customWidth="1"/>
    <col min="2" max="2" width="15.140625" style="2" customWidth="1"/>
    <col min="3" max="3" width="42.5703125" style="2" customWidth="1"/>
    <col min="4" max="4" width="9.5703125" style="2" customWidth="1"/>
    <col min="5" max="6" width="16.140625" style="2" customWidth="1"/>
    <col min="7" max="7" width="15.28515625" style="2" customWidth="1"/>
    <col min="8" max="8" width="18.85546875" style="2" customWidth="1"/>
    <col min="9" max="16384" width="11.42578125" style="2"/>
  </cols>
  <sheetData>
    <row r="1" spans="1:8">
      <c r="A1" s="206"/>
      <c r="B1" s="206"/>
      <c r="C1" s="206"/>
      <c r="D1" s="206"/>
      <c r="E1" s="206"/>
      <c r="F1" s="206"/>
      <c r="G1" s="206"/>
      <c r="H1" s="206"/>
    </row>
    <row r="2" spans="1:8">
      <c r="A2" s="206"/>
      <c r="B2" s="206"/>
      <c r="C2" s="206"/>
      <c r="D2" s="206"/>
      <c r="E2" s="206"/>
      <c r="F2" s="206"/>
      <c r="G2" s="206"/>
      <c r="H2" s="206"/>
    </row>
    <row r="3" spans="1:8">
      <c r="A3" s="206"/>
      <c r="B3" s="206"/>
      <c r="C3" s="206"/>
      <c r="D3" s="206"/>
      <c r="E3" s="206"/>
      <c r="F3" s="206"/>
      <c r="G3" s="206"/>
      <c r="H3" s="206"/>
    </row>
    <row r="4" spans="1:8">
      <c r="A4" s="206"/>
      <c r="B4" s="206"/>
      <c r="C4" s="206"/>
      <c r="D4" s="206"/>
      <c r="E4" s="206"/>
      <c r="F4" s="206"/>
      <c r="G4" s="206"/>
      <c r="H4" s="206"/>
    </row>
    <row r="5" spans="1:8">
      <c r="A5" s="206"/>
      <c r="B5" s="206"/>
      <c r="C5" s="206"/>
      <c r="D5" s="206"/>
      <c r="E5" s="206"/>
      <c r="F5" s="206"/>
      <c r="G5" s="206"/>
      <c r="H5" s="206"/>
    </row>
    <row r="6" spans="1:8">
      <c r="A6" s="206"/>
      <c r="B6" s="206"/>
      <c r="C6" s="206"/>
      <c r="D6" s="206"/>
      <c r="E6" s="206"/>
      <c r="F6" s="206"/>
      <c r="G6" s="206"/>
      <c r="H6" s="206"/>
    </row>
    <row r="7" spans="1:8">
      <c r="A7" s="207"/>
      <c r="B7" s="207"/>
      <c r="C7" s="207"/>
      <c r="D7" s="207"/>
      <c r="E7" s="207"/>
      <c r="F7" s="207"/>
      <c r="G7" s="207"/>
      <c r="H7" s="207"/>
    </row>
    <row r="8" spans="1:8" ht="27">
      <c r="A8" s="100" t="s">
        <v>38</v>
      </c>
      <c r="B8" s="100" t="s">
        <v>39</v>
      </c>
      <c r="C8" s="100" t="s">
        <v>0</v>
      </c>
      <c r="D8" s="100" t="s">
        <v>40</v>
      </c>
      <c r="E8" s="100" t="s">
        <v>41</v>
      </c>
      <c r="F8" s="100" t="s">
        <v>4</v>
      </c>
      <c r="G8" s="101" t="s">
        <v>42</v>
      </c>
      <c r="H8" s="102" t="s">
        <v>6</v>
      </c>
    </row>
    <row r="9" spans="1:8">
      <c r="A9" s="103" t="s">
        <v>43</v>
      </c>
      <c r="B9" s="103" t="s">
        <v>44</v>
      </c>
      <c r="C9" s="103" t="s">
        <v>45</v>
      </c>
      <c r="D9" s="103">
        <v>2023</v>
      </c>
      <c r="E9" s="104">
        <v>74990000</v>
      </c>
      <c r="F9" s="105">
        <v>70990000</v>
      </c>
      <c r="G9" s="106">
        <f>+F9*3%</f>
        <v>2129700</v>
      </c>
      <c r="H9" s="106">
        <f>F9-G9</f>
        <v>68860300</v>
      </c>
    </row>
    <row r="10" spans="1:8">
      <c r="A10" s="103"/>
      <c r="B10" s="103"/>
      <c r="C10" s="103"/>
      <c r="D10" s="103"/>
      <c r="E10" s="104"/>
      <c r="F10" s="105"/>
      <c r="G10" s="106">
        <f t="shared" ref="G10:G31" si="0">+F10*3%</f>
        <v>0</v>
      </c>
      <c r="H10" s="106"/>
    </row>
    <row r="11" spans="1:8">
      <c r="A11" s="103" t="s">
        <v>43</v>
      </c>
      <c r="B11" s="103" t="s">
        <v>46</v>
      </c>
      <c r="C11" s="103" t="s">
        <v>47</v>
      </c>
      <c r="D11" s="100">
        <v>2024</v>
      </c>
      <c r="E11" s="104">
        <v>67990000</v>
      </c>
      <c r="F11" s="105">
        <v>63990000</v>
      </c>
      <c r="G11" s="106">
        <f t="shared" si="0"/>
        <v>1919700</v>
      </c>
      <c r="H11" s="106">
        <f t="shared" ref="H9:H13" si="1">F11-G11</f>
        <v>62070300</v>
      </c>
    </row>
    <row r="12" spans="1:8">
      <c r="A12" s="103" t="s">
        <v>43</v>
      </c>
      <c r="B12" s="103" t="s">
        <v>46</v>
      </c>
      <c r="C12" s="103" t="s">
        <v>48</v>
      </c>
      <c r="D12" s="100">
        <v>2024</v>
      </c>
      <c r="E12" s="104">
        <v>79990000</v>
      </c>
      <c r="F12" s="105">
        <v>76990000</v>
      </c>
      <c r="G12" s="106">
        <f t="shared" si="0"/>
        <v>2309700</v>
      </c>
      <c r="H12" s="106">
        <f t="shared" ref="H12" si="2">F12-G12</f>
        <v>74680300</v>
      </c>
    </row>
    <row r="13" spans="1:8">
      <c r="A13" s="103" t="s">
        <v>43</v>
      </c>
      <c r="B13" s="103" t="s">
        <v>46</v>
      </c>
      <c r="C13" s="103" t="s">
        <v>49</v>
      </c>
      <c r="D13" s="100">
        <v>2024</v>
      </c>
      <c r="E13" s="104">
        <v>90990000</v>
      </c>
      <c r="F13" s="105">
        <v>85990000</v>
      </c>
      <c r="G13" s="106">
        <f t="shared" si="0"/>
        <v>2579700</v>
      </c>
      <c r="H13" s="106">
        <f t="shared" si="1"/>
        <v>83410300</v>
      </c>
    </row>
    <row r="14" spans="1:8">
      <c r="A14" s="103" t="s">
        <v>43</v>
      </c>
      <c r="B14" s="103" t="s">
        <v>46</v>
      </c>
      <c r="C14" s="103" t="s">
        <v>50</v>
      </c>
      <c r="D14" s="100">
        <v>2024</v>
      </c>
      <c r="E14" s="104">
        <v>112990000</v>
      </c>
      <c r="F14" s="105">
        <v>112990000</v>
      </c>
      <c r="G14" s="106">
        <f t="shared" si="0"/>
        <v>3389700</v>
      </c>
      <c r="H14" s="106">
        <f t="shared" ref="H14" si="3">F14-G14</f>
        <v>109600300</v>
      </c>
    </row>
    <row r="15" spans="1:8">
      <c r="A15" s="103"/>
      <c r="B15" s="103"/>
      <c r="C15" s="103"/>
      <c r="D15" s="100"/>
      <c r="E15" s="104"/>
      <c r="F15" s="105"/>
      <c r="G15" s="106">
        <f t="shared" si="0"/>
        <v>0</v>
      </c>
      <c r="H15" s="149"/>
    </row>
    <row r="16" spans="1:8">
      <c r="A16" s="103" t="s">
        <v>43</v>
      </c>
      <c r="B16" s="103" t="s">
        <v>51</v>
      </c>
      <c r="C16" s="103" t="s">
        <v>52</v>
      </c>
      <c r="D16" s="100">
        <v>2024</v>
      </c>
      <c r="E16" s="104">
        <v>95990000</v>
      </c>
      <c r="F16" s="105">
        <v>93990000</v>
      </c>
      <c r="G16" s="106">
        <f t="shared" si="0"/>
        <v>2819700</v>
      </c>
      <c r="H16" s="106">
        <f t="shared" ref="H16" si="4">F16-G16</f>
        <v>91170300</v>
      </c>
    </row>
    <row r="17" spans="1:8">
      <c r="A17" s="103" t="s">
        <v>43</v>
      </c>
      <c r="B17" s="103" t="s">
        <v>51</v>
      </c>
      <c r="C17" s="103" t="s">
        <v>53</v>
      </c>
      <c r="D17" s="100">
        <v>2024</v>
      </c>
      <c r="E17" s="104">
        <v>104990000</v>
      </c>
      <c r="F17" s="105">
        <v>102990000</v>
      </c>
      <c r="G17" s="106">
        <f t="shared" si="0"/>
        <v>3089700</v>
      </c>
      <c r="H17" s="106">
        <f t="shared" ref="H17" si="5">F17-G17</f>
        <v>99900300</v>
      </c>
    </row>
    <row r="18" spans="1:8">
      <c r="A18" s="103"/>
      <c r="B18" s="103"/>
      <c r="C18" s="103"/>
      <c r="D18" s="100"/>
      <c r="E18" s="104"/>
      <c r="F18" s="105"/>
      <c r="G18" s="106">
        <f t="shared" si="0"/>
        <v>0</v>
      </c>
      <c r="H18" s="106"/>
    </row>
    <row r="19" spans="1:8">
      <c r="A19" s="103" t="s">
        <v>43</v>
      </c>
      <c r="B19" s="103" t="s">
        <v>54</v>
      </c>
      <c r="C19" s="103" t="s">
        <v>55</v>
      </c>
      <c r="D19" s="100">
        <v>2024</v>
      </c>
      <c r="E19" s="104">
        <v>89990000</v>
      </c>
      <c r="F19" s="105">
        <v>87990000</v>
      </c>
      <c r="G19" s="106">
        <f t="shared" si="0"/>
        <v>2639700</v>
      </c>
      <c r="H19" s="106">
        <f t="shared" ref="H19" si="6">F19-G19</f>
        <v>85350300</v>
      </c>
    </row>
    <row r="20" spans="1:8">
      <c r="A20" s="103" t="s">
        <v>43</v>
      </c>
      <c r="B20" s="103" t="s">
        <v>54</v>
      </c>
      <c r="C20" s="103" t="s">
        <v>56</v>
      </c>
      <c r="D20" s="100">
        <v>2024</v>
      </c>
      <c r="E20" s="104">
        <v>97990000</v>
      </c>
      <c r="F20" s="105">
        <v>95990000</v>
      </c>
      <c r="G20" s="106">
        <f t="shared" si="0"/>
        <v>2879700</v>
      </c>
      <c r="H20" s="106">
        <f t="shared" ref="H20" si="7">F20-G20</f>
        <v>93110300</v>
      </c>
    </row>
    <row r="21" spans="1:8">
      <c r="A21" s="103" t="s">
        <v>43</v>
      </c>
      <c r="B21" s="103" t="s">
        <v>54</v>
      </c>
      <c r="C21" s="103" t="s">
        <v>57</v>
      </c>
      <c r="D21" s="100">
        <v>2024</v>
      </c>
      <c r="E21" s="104">
        <v>115990000</v>
      </c>
      <c r="F21" s="105">
        <v>113990000</v>
      </c>
      <c r="G21" s="106">
        <f t="shared" si="0"/>
        <v>3419700</v>
      </c>
      <c r="H21" s="106">
        <f t="shared" ref="H21" si="8">F21-G21</f>
        <v>110570300</v>
      </c>
    </row>
    <row r="22" spans="1:8">
      <c r="A22" s="103"/>
      <c r="B22" s="103"/>
      <c r="C22" s="103"/>
      <c r="D22" s="100"/>
      <c r="E22" s="104"/>
      <c r="F22" s="105"/>
      <c r="G22" s="106">
        <f t="shared" si="0"/>
        <v>0</v>
      </c>
      <c r="H22" s="106"/>
    </row>
    <row r="23" spans="1:8">
      <c r="A23" s="103" t="s">
        <v>43</v>
      </c>
      <c r="B23" s="103" t="s">
        <v>58</v>
      </c>
      <c r="C23" s="103" t="s">
        <v>59</v>
      </c>
      <c r="D23" s="100">
        <v>2024</v>
      </c>
      <c r="E23" s="104">
        <v>130990000</v>
      </c>
      <c r="F23" s="105">
        <v>125990000</v>
      </c>
      <c r="G23" s="106">
        <f t="shared" si="0"/>
        <v>3779700</v>
      </c>
      <c r="H23" s="106">
        <f t="shared" ref="H23:H24" si="9">F23-G23</f>
        <v>122210300</v>
      </c>
    </row>
    <row r="24" spans="1:8">
      <c r="A24" s="103" t="s">
        <v>43</v>
      </c>
      <c r="B24" s="103" t="s">
        <v>58</v>
      </c>
      <c r="C24" s="103" t="s">
        <v>60</v>
      </c>
      <c r="D24" s="100">
        <v>2024</v>
      </c>
      <c r="E24" s="104">
        <v>148990000</v>
      </c>
      <c r="F24" s="105">
        <v>142990000</v>
      </c>
      <c r="G24" s="106">
        <f t="shared" si="0"/>
        <v>4289700</v>
      </c>
      <c r="H24" s="106">
        <f t="shared" si="9"/>
        <v>138700300</v>
      </c>
    </row>
    <row r="25" spans="1:8">
      <c r="A25" s="103"/>
      <c r="B25" s="103"/>
      <c r="C25" s="103"/>
      <c r="D25" s="100"/>
      <c r="E25" s="104"/>
      <c r="F25" s="105"/>
      <c r="G25" s="106">
        <f t="shared" si="0"/>
        <v>0</v>
      </c>
      <c r="H25" s="106"/>
    </row>
    <row r="26" spans="1:8">
      <c r="A26" s="103" t="s">
        <v>43</v>
      </c>
      <c r="B26" s="103" t="s">
        <v>61</v>
      </c>
      <c r="C26" s="103" t="s">
        <v>60</v>
      </c>
      <c r="D26" s="100">
        <v>2024</v>
      </c>
      <c r="E26" s="104">
        <v>120990000</v>
      </c>
      <c r="F26" s="105">
        <v>117990000</v>
      </c>
      <c r="G26" s="106">
        <f t="shared" si="0"/>
        <v>3539700</v>
      </c>
      <c r="H26" s="106">
        <f t="shared" ref="H26" si="10">F26-G26</f>
        <v>114450300</v>
      </c>
    </row>
    <row r="27" spans="1:8">
      <c r="A27" s="103" t="s">
        <v>43</v>
      </c>
      <c r="B27" s="103" t="s">
        <v>61</v>
      </c>
      <c r="C27" s="103" t="s">
        <v>62</v>
      </c>
      <c r="D27" s="100">
        <v>2024</v>
      </c>
      <c r="E27" s="104">
        <v>152990000</v>
      </c>
      <c r="F27" s="105">
        <v>149990000</v>
      </c>
      <c r="G27" s="106">
        <f t="shared" si="0"/>
        <v>4499700</v>
      </c>
      <c r="H27" s="106">
        <f t="shared" ref="H27" si="11">F27-G27</f>
        <v>145490300</v>
      </c>
    </row>
    <row r="28" spans="1:8">
      <c r="A28" s="103"/>
      <c r="B28" s="103"/>
      <c r="C28" s="103"/>
      <c r="D28" s="100"/>
      <c r="E28" s="104"/>
      <c r="F28" s="105"/>
      <c r="G28" s="106">
        <f t="shared" si="0"/>
        <v>0</v>
      </c>
      <c r="H28" s="106"/>
    </row>
    <row r="29" spans="1:8">
      <c r="A29" s="103" t="s">
        <v>43</v>
      </c>
      <c r="B29" s="103" t="s">
        <v>63</v>
      </c>
      <c r="C29" s="103" t="s">
        <v>64</v>
      </c>
      <c r="D29" s="103">
        <v>2023</v>
      </c>
      <c r="E29" s="104">
        <v>190990000</v>
      </c>
      <c r="F29" s="105">
        <v>177990000</v>
      </c>
      <c r="G29" s="106">
        <f t="shared" si="0"/>
        <v>5339700</v>
      </c>
      <c r="H29" s="106">
        <f t="shared" ref="H29:H31" si="12">F29-G29</f>
        <v>172650300</v>
      </c>
    </row>
    <row r="30" spans="1:8">
      <c r="A30" s="103"/>
      <c r="B30" s="103"/>
      <c r="C30" s="103"/>
      <c r="D30" s="103"/>
      <c r="E30" s="104"/>
      <c r="F30" s="105"/>
      <c r="G30" s="106">
        <f t="shared" si="0"/>
        <v>0</v>
      </c>
      <c r="H30" s="106"/>
    </row>
    <row r="31" spans="1:8">
      <c r="A31" s="103" t="s">
        <v>43</v>
      </c>
      <c r="B31" s="103" t="s">
        <v>65</v>
      </c>
      <c r="C31" s="103" t="s">
        <v>66</v>
      </c>
      <c r="D31" s="103">
        <v>2023</v>
      </c>
      <c r="E31" s="104">
        <v>202990000</v>
      </c>
      <c r="F31" s="105">
        <v>199990000</v>
      </c>
      <c r="G31" s="106">
        <f t="shared" si="0"/>
        <v>5999700</v>
      </c>
      <c r="H31" s="106">
        <f t="shared" si="12"/>
        <v>193990300</v>
      </c>
    </row>
    <row r="34" spans="1:1">
      <c r="A34" s="2" t="s">
        <v>67</v>
      </c>
    </row>
  </sheetData>
  <mergeCells count="1">
    <mergeCell ref="A1:H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08AB-349D-41D5-9E09-19C4BC5BBB57}">
  <sheetPr codeName="Hoja9">
    <tabColor rgb="FFFFFFFF"/>
  </sheetPr>
  <dimension ref="A1:H15"/>
  <sheetViews>
    <sheetView topLeftCell="A4" workbookViewId="0">
      <selection activeCell="G9" sqref="G9:G12"/>
    </sheetView>
  </sheetViews>
  <sheetFormatPr defaultColWidth="11.42578125" defaultRowHeight="15"/>
  <cols>
    <col min="1" max="1" width="11.42578125" style="15"/>
    <col min="2" max="2" width="14.42578125" style="15" bestFit="1" customWidth="1"/>
    <col min="3" max="3" width="51" style="15" customWidth="1"/>
    <col min="4" max="4" width="11.42578125" style="15"/>
    <col min="5" max="5" width="15.7109375" style="15" bestFit="1" customWidth="1"/>
    <col min="6" max="6" width="15.5703125" style="15" bestFit="1" customWidth="1"/>
    <col min="7" max="7" width="15" style="15" customWidth="1"/>
    <col min="8" max="8" width="17.140625" style="15" customWidth="1"/>
  </cols>
  <sheetData>
    <row r="1" spans="1:8">
      <c r="A1" s="209"/>
      <c r="B1" s="209"/>
      <c r="C1" s="209"/>
      <c r="D1" s="209"/>
      <c r="E1" s="209"/>
      <c r="F1" s="209"/>
      <c r="G1" s="209"/>
      <c r="H1" s="209"/>
    </row>
    <row r="2" spans="1:8">
      <c r="A2" s="209"/>
      <c r="B2" s="209"/>
      <c r="C2" s="209"/>
      <c r="D2" s="209"/>
      <c r="E2" s="209"/>
      <c r="F2" s="209"/>
      <c r="G2" s="209"/>
      <c r="H2" s="209"/>
    </row>
    <row r="3" spans="1:8">
      <c r="A3" s="209"/>
      <c r="B3" s="209"/>
      <c r="C3" s="209"/>
      <c r="D3" s="209"/>
      <c r="E3" s="209"/>
      <c r="F3" s="209"/>
      <c r="G3" s="209"/>
      <c r="H3" s="209"/>
    </row>
    <row r="4" spans="1:8">
      <c r="A4" s="209"/>
      <c r="B4" s="209"/>
      <c r="C4" s="209"/>
      <c r="D4" s="209"/>
      <c r="E4" s="209"/>
      <c r="F4" s="209"/>
      <c r="G4" s="209"/>
      <c r="H4" s="209"/>
    </row>
    <row r="5" spans="1:8">
      <c r="A5" s="209"/>
      <c r="B5" s="209"/>
      <c r="C5" s="209"/>
      <c r="D5" s="209"/>
      <c r="E5" s="209"/>
      <c r="F5" s="209"/>
      <c r="G5" s="209"/>
      <c r="H5" s="209"/>
    </row>
    <row r="6" spans="1:8">
      <c r="A6" s="209"/>
      <c r="B6" s="209"/>
      <c r="C6" s="209"/>
      <c r="D6" s="209"/>
      <c r="E6" s="209"/>
      <c r="F6" s="209"/>
      <c r="G6" s="209"/>
      <c r="H6" s="209"/>
    </row>
    <row r="7" spans="1:8">
      <c r="A7" s="210"/>
      <c r="B7" s="210"/>
      <c r="C7" s="210"/>
      <c r="D7" s="210"/>
      <c r="E7" s="210"/>
      <c r="F7" s="210"/>
      <c r="G7" s="210"/>
      <c r="H7" s="210"/>
    </row>
    <row r="8" spans="1:8" s="14" customFormat="1" ht="45.75">
      <c r="A8" s="16" t="s">
        <v>38</v>
      </c>
      <c r="B8" s="17" t="s">
        <v>68</v>
      </c>
      <c r="C8" s="17" t="s">
        <v>0</v>
      </c>
      <c r="D8" s="17" t="s">
        <v>40</v>
      </c>
      <c r="E8" s="18" t="s">
        <v>41</v>
      </c>
      <c r="F8" s="19" t="s">
        <v>4</v>
      </c>
      <c r="G8" s="50" t="s">
        <v>5</v>
      </c>
      <c r="H8" s="49" t="s">
        <v>6</v>
      </c>
    </row>
    <row r="9" spans="1:8" s="14" customFormat="1">
      <c r="A9" s="4" t="s">
        <v>69</v>
      </c>
      <c r="B9" s="13" t="s">
        <v>70</v>
      </c>
      <c r="C9" s="13" t="s">
        <v>71</v>
      </c>
      <c r="D9" s="13">
        <v>2025</v>
      </c>
      <c r="E9" s="20">
        <v>78990000</v>
      </c>
      <c r="F9" s="21">
        <v>78990000</v>
      </c>
      <c r="G9" s="33">
        <f>+F9*3%</f>
        <v>2369700</v>
      </c>
      <c r="H9" s="34">
        <f>F9-G9</f>
        <v>76620300</v>
      </c>
    </row>
    <row r="10" spans="1:8">
      <c r="A10" s="4" t="s">
        <v>69</v>
      </c>
      <c r="B10" s="13" t="s">
        <v>72</v>
      </c>
      <c r="C10" s="13" t="s">
        <v>73</v>
      </c>
      <c r="D10" s="13">
        <v>2024</v>
      </c>
      <c r="E10" s="20">
        <v>94990000</v>
      </c>
      <c r="F10" s="21">
        <v>86490000</v>
      </c>
      <c r="G10" s="33">
        <f t="shared" ref="G10:G12" si="0">+F10*3%</f>
        <v>2594700</v>
      </c>
      <c r="H10" s="34">
        <f>F10-G10</f>
        <v>83895300</v>
      </c>
    </row>
    <row r="11" spans="1:8">
      <c r="A11" s="4" t="s">
        <v>69</v>
      </c>
      <c r="B11" s="13" t="s">
        <v>72</v>
      </c>
      <c r="C11" s="13" t="s">
        <v>74</v>
      </c>
      <c r="D11" s="13">
        <v>2024</v>
      </c>
      <c r="E11" s="20">
        <v>104990000</v>
      </c>
      <c r="F11" s="21">
        <v>104990000</v>
      </c>
      <c r="G11" s="33">
        <f t="shared" si="0"/>
        <v>3149700</v>
      </c>
      <c r="H11" s="34">
        <f>F11-G11</f>
        <v>101840300</v>
      </c>
    </row>
    <row r="12" spans="1:8">
      <c r="A12" s="5" t="s">
        <v>69</v>
      </c>
      <c r="B12" s="6" t="s">
        <v>75</v>
      </c>
      <c r="C12" s="6" t="s">
        <v>76</v>
      </c>
      <c r="D12" s="6">
        <v>2024</v>
      </c>
      <c r="E12" s="22">
        <v>167990000</v>
      </c>
      <c r="F12" s="23">
        <v>162990000</v>
      </c>
      <c r="G12" s="33">
        <f t="shared" si="0"/>
        <v>4889700</v>
      </c>
      <c r="H12" s="36">
        <f>F12-G12</f>
        <v>158100300</v>
      </c>
    </row>
    <row r="13" spans="1:8">
      <c r="A13" s="208" t="s">
        <v>77</v>
      </c>
      <c r="B13" s="208"/>
      <c r="C13" s="208"/>
      <c r="D13" s="208"/>
      <c r="E13" s="208"/>
      <c r="F13" s="208"/>
      <c r="G13" s="208"/>
      <c r="H13" s="208"/>
    </row>
    <row r="14" spans="1:8">
      <c r="A14" s="208"/>
      <c r="B14" s="208"/>
      <c r="C14" s="208"/>
      <c r="D14" s="208"/>
      <c r="E14" s="208"/>
      <c r="F14" s="208"/>
      <c r="G14" s="208"/>
      <c r="H14" s="208"/>
    </row>
    <row r="15" spans="1:8">
      <c r="A15" s="24"/>
      <c r="B15" s="24"/>
      <c r="C15" s="24"/>
      <c r="D15" s="24"/>
      <c r="E15" s="25"/>
      <c r="F15" s="25"/>
      <c r="G15" s="25"/>
      <c r="H15" s="25"/>
    </row>
  </sheetData>
  <mergeCells count="2">
    <mergeCell ref="A13:H14"/>
    <mergeCell ref="A1:H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091BD-89E2-4494-8E41-B8D2A204CACB}">
  <dimension ref="A1:H13"/>
  <sheetViews>
    <sheetView workbookViewId="0">
      <selection activeCell="G9" sqref="G9:G11"/>
    </sheetView>
  </sheetViews>
  <sheetFormatPr defaultRowHeight="15"/>
  <cols>
    <col min="2" max="2" width="18.28515625" customWidth="1"/>
    <col min="3" max="3" width="24.85546875" customWidth="1"/>
    <col min="4" max="4" width="12.5703125" customWidth="1"/>
    <col min="5" max="5" width="22.140625" customWidth="1"/>
    <col min="6" max="6" width="20.7109375" customWidth="1"/>
    <col min="7" max="7" width="13.140625" customWidth="1"/>
    <col min="8" max="8" width="16.85546875" customWidth="1"/>
  </cols>
  <sheetData>
    <row r="1" spans="1:8">
      <c r="A1" s="209"/>
      <c r="B1" s="209"/>
      <c r="C1" s="209"/>
      <c r="D1" s="209"/>
      <c r="E1" s="209"/>
      <c r="F1" s="209"/>
      <c r="G1" s="209"/>
      <c r="H1" s="209"/>
    </row>
    <row r="2" spans="1:8">
      <c r="A2" s="209"/>
      <c r="B2" s="209"/>
      <c r="C2" s="209"/>
      <c r="D2" s="209"/>
      <c r="E2" s="209"/>
      <c r="F2" s="209"/>
      <c r="G2" s="209"/>
      <c r="H2" s="209"/>
    </row>
    <row r="3" spans="1:8">
      <c r="A3" s="209"/>
      <c r="B3" s="209"/>
      <c r="C3" s="209"/>
      <c r="D3" s="209"/>
      <c r="E3" s="209"/>
      <c r="F3" s="209"/>
      <c r="G3" s="209"/>
      <c r="H3" s="209"/>
    </row>
    <row r="4" spans="1:8">
      <c r="A4" s="209"/>
      <c r="B4" s="209"/>
      <c r="C4" s="209"/>
      <c r="D4" s="209"/>
      <c r="E4" s="209"/>
      <c r="F4" s="209"/>
      <c r="G4" s="209"/>
      <c r="H4" s="209"/>
    </row>
    <row r="5" spans="1:8">
      <c r="A5" s="209"/>
      <c r="B5" s="209"/>
      <c r="C5" s="209"/>
      <c r="D5" s="209"/>
      <c r="E5" s="209"/>
      <c r="F5" s="209"/>
      <c r="G5" s="209"/>
      <c r="H5" s="209"/>
    </row>
    <row r="6" spans="1:8">
      <c r="A6" s="209"/>
      <c r="B6" s="209"/>
      <c r="C6" s="209"/>
      <c r="D6" s="209"/>
      <c r="E6" s="209"/>
      <c r="F6" s="209"/>
      <c r="G6" s="209"/>
      <c r="H6" s="209"/>
    </row>
    <row r="7" spans="1:8">
      <c r="A7" s="209"/>
      <c r="B7" s="209"/>
      <c r="C7" s="209"/>
      <c r="D7" s="209"/>
      <c r="E7" s="209"/>
      <c r="F7" s="209"/>
      <c r="G7" s="209"/>
      <c r="H7" s="209"/>
    </row>
    <row r="8" spans="1:8" ht="40.5">
      <c r="A8" s="107" t="s">
        <v>38</v>
      </c>
      <c r="B8" s="107" t="s">
        <v>68</v>
      </c>
      <c r="C8" s="107" t="s">
        <v>0</v>
      </c>
      <c r="D8" s="107" t="s">
        <v>40</v>
      </c>
      <c r="E8" s="108" t="s">
        <v>3</v>
      </c>
      <c r="F8" s="108" t="s">
        <v>78</v>
      </c>
      <c r="G8" s="101" t="s">
        <v>5</v>
      </c>
      <c r="H8" s="102" t="s">
        <v>6</v>
      </c>
    </row>
    <row r="9" spans="1:8">
      <c r="A9" s="169" t="s">
        <v>79</v>
      </c>
      <c r="B9" s="169" t="s">
        <v>80</v>
      </c>
      <c r="C9" s="169" t="s">
        <v>81</v>
      </c>
      <c r="D9" s="169">
        <v>2025</v>
      </c>
      <c r="E9" s="168">
        <v>142990000</v>
      </c>
      <c r="F9" s="110">
        <v>142990000</v>
      </c>
      <c r="G9" s="106">
        <f>+F9*3%</f>
        <v>4289700</v>
      </c>
      <c r="H9" s="106">
        <f>F9-G9</f>
        <v>138700300</v>
      </c>
    </row>
    <row r="10" spans="1:8">
      <c r="A10" s="109" t="s">
        <v>79</v>
      </c>
      <c r="B10" s="109" t="s">
        <v>80</v>
      </c>
      <c r="C10" s="109" t="s">
        <v>82</v>
      </c>
      <c r="D10" s="109">
        <v>2025</v>
      </c>
      <c r="E10" s="110">
        <v>180990000</v>
      </c>
      <c r="F10" s="110">
        <v>180990000</v>
      </c>
      <c r="G10" s="106">
        <f t="shared" ref="G10:G11" si="0">+F10*3%</f>
        <v>5429700</v>
      </c>
      <c r="H10" s="106">
        <f>F10-G10</f>
        <v>175560300</v>
      </c>
    </row>
    <row r="11" spans="1:8">
      <c r="A11" s="109" t="s">
        <v>79</v>
      </c>
      <c r="B11" s="109" t="s">
        <v>80</v>
      </c>
      <c r="C11" s="109" t="s">
        <v>83</v>
      </c>
      <c r="D11" s="109">
        <v>2025</v>
      </c>
      <c r="E11" s="110">
        <v>164990000</v>
      </c>
      <c r="F11" s="110">
        <v>164990000</v>
      </c>
      <c r="G11" s="106">
        <f t="shared" si="0"/>
        <v>4949700</v>
      </c>
      <c r="H11" s="106">
        <f>F11-G11</f>
        <v>160040300</v>
      </c>
    </row>
    <row r="12" spans="1:8">
      <c r="A12" s="122"/>
    </row>
    <row r="13" spans="1:8">
      <c r="A13" t="s">
        <v>84</v>
      </c>
    </row>
  </sheetData>
  <mergeCells count="1">
    <mergeCell ref="A1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3:E28"/>
  <sheetViews>
    <sheetView workbookViewId="0"/>
  </sheetViews>
  <sheetFormatPr defaultColWidth="11.42578125" defaultRowHeight="15"/>
  <cols>
    <col min="1" max="1" width="9.7109375" style="3" customWidth="1"/>
    <col min="2" max="2" width="40.85546875" style="3" customWidth="1"/>
    <col min="3" max="3" width="10" style="3" customWidth="1"/>
    <col min="4" max="4" width="17.7109375" style="9" customWidth="1"/>
    <col min="5" max="5" width="16.42578125" style="3" customWidth="1"/>
    <col min="6" max="16384" width="11.42578125" style="3"/>
  </cols>
  <sheetData>
    <row r="3" spans="1:5">
      <c r="E3" s="24"/>
    </row>
    <row r="8" spans="1:5" ht="30.75">
      <c r="A8" s="51" t="s">
        <v>38</v>
      </c>
      <c r="B8" s="51" t="s">
        <v>68</v>
      </c>
      <c r="C8" s="51" t="s">
        <v>40</v>
      </c>
      <c r="D8" s="52" t="s">
        <v>41</v>
      </c>
      <c r="E8" s="53" t="s">
        <v>6</v>
      </c>
    </row>
    <row r="9" spans="1:5">
      <c r="A9" s="55"/>
      <c r="B9" s="55"/>
      <c r="C9" s="55"/>
      <c r="D9" s="54"/>
      <c r="E9" s="56"/>
    </row>
    <row r="10" spans="1:5">
      <c r="A10" s="54" t="s">
        <v>85</v>
      </c>
      <c r="B10" s="55" t="s">
        <v>86</v>
      </c>
      <c r="C10" s="54">
        <v>2024</v>
      </c>
      <c r="D10" s="135">
        <v>290000000</v>
      </c>
      <c r="E10" s="45">
        <v>255000000</v>
      </c>
    </row>
    <row r="11" spans="1:5">
      <c r="A11" s="54" t="s">
        <v>85</v>
      </c>
      <c r="B11" s="55" t="s">
        <v>87</v>
      </c>
      <c r="C11" s="54">
        <v>2024</v>
      </c>
      <c r="D11" s="135">
        <v>330000000</v>
      </c>
      <c r="E11" s="45">
        <v>295000000</v>
      </c>
    </row>
    <row r="12" spans="1:5">
      <c r="A12" s="54"/>
      <c r="B12" s="55"/>
      <c r="C12" s="54"/>
      <c r="D12" s="135"/>
      <c r="E12" s="45"/>
    </row>
    <row r="13" spans="1:5">
      <c r="A13" s="54" t="s">
        <v>85</v>
      </c>
      <c r="B13" s="55" t="s">
        <v>88</v>
      </c>
      <c r="C13" s="54">
        <v>2024</v>
      </c>
      <c r="D13" s="135">
        <v>310000000</v>
      </c>
      <c r="E13" s="45">
        <v>275000000</v>
      </c>
    </row>
    <row r="14" spans="1:5">
      <c r="A14" s="54" t="s">
        <v>85</v>
      </c>
      <c r="B14" s="55" t="s">
        <v>89</v>
      </c>
      <c r="C14" s="54">
        <v>2024</v>
      </c>
      <c r="D14" s="135">
        <v>340000000</v>
      </c>
      <c r="E14" s="45">
        <v>305000000</v>
      </c>
    </row>
    <row r="15" spans="1:5">
      <c r="A15" s="54"/>
      <c r="B15" s="55"/>
      <c r="C15" s="54"/>
      <c r="D15" s="54"/>
      <c r="E15" s="45"/>
    </row>
    <row r="16" spans="1:5">
      <c r="A16" s="54" t="s">
        <v>85</v>
      </c>
      <c r="B16" s="55" t="s">
        <v>90</v>
      </c>
      <c r="C16" s="54">
        <v>2024</v>
      </c>
      <c r="D16" s="135">
        <v>319990000</v>
      </c>
      <c r="E16" s="45">
        <v>279990000</v>
      </c>
    </row>
    <row r="17" spans="1:5">
      <c r="A17" s="54" t="s">
        <v>85</v>
      </c>
      <c r="B17" s="55" t="s">
        <v>91</v>
      </c>
      <c r="C17" s="54">
        <v>2024</v>
      </c>
      <c r="D17" s="54" t="s">
        <v>92</v>
      </c>
      <c r="E17" s="45">
        <v>319990000</v>
      </c>
    </row>
    <row r="18" spans="1:5">
      <c r="A18" s="54" t="s">
        <v>85</v>
      </c>
      <c r="B18" s="55" t="s">
        <v>93</v>
      </c>
      <c r="C18" s="54">
        <v>2024</v>
      </c>
      <c r="D18" s="54" t="s">
        <v>92</v>
      </c>
      <c r="E18" s="45">
        <v>319990000</v>
      </c>
    </row>
    <row r="19" spans="1:5">
      <c r="A19" s="54"/>
      <c r="B19" s="55"/>
      <c r="C19" s="54"/>
      <c r="D19" s="54"/>
      <c r="E19" s="45"/>
    </row>
    <row r="20" spans="1:5">
      <c r="A20" s="54" t="s">
        <v>85</v>
      </c>
      <c r="B20" s="55" t="s">
        <v>94</v>
      </c>
      <c r="C20" s="54">
        <v>2024</v>
      </c>
      <c r="D20" s="135">
        <v>389990000</v>
      </c>
      <c r="E20" s="45">
        <v>344990000</v>
      </c>
    </row>
    <row r="21" spans="1:5">
      <c r="A21" s="54" t="s">
        <v>85</v>
      </c>
      <c r="B21" s="55" t="s">
        <v>95</v>
      </c>
      <c r="C21" s="54">
        <v>2024</v>
      </c>
      <c r="D21" s="135">
        <v>424990000</v>
      </c>
      <c r="E21" s="45">
        <v>379990000</v>
      </c>
    </row>
    <row r="22" spans="1:5">
      <c r="A22" s="180"/>
      <c r="B22" s="181"/>
      <c r="C22" s="180"/>
      <c r="D22" s="182"/>
      <c r="E22" s="176"/>
    </row>
    <row r="23" spans="1:5">
      <c r="A23" s="54" t="s">
        <v>85</v>
      </c>
      <c r="B23" s="55" t="s">
        <v>96</v>
      </c>
      <c r="C23" s="54">
        <v>2024</v>
      </c>
      <c r="D23" s="135">
        <v>179990000</v>
      </c>
      <c r="E23" s="183">
        <v>179990000</v>
      </c>
    </row>
    <row r="24" spans="1:5">
      <c r="A24" s="54" t="s">
        <v>85</v>
      </c>
      <c r="B24" s="55" t="s">
        <v>97</v>
      </c>
      <c r="C24" s="54">
        <v>2024</v>
      </c>
      <c r="D24" s="54" t="s">
        <v>98</v>
      </c>
      <c r="E24" s="184" t="s">
        <v>98</v>
      </c>
    </row>
    <row r="25" spans="1:5">
      <c r="A25" s="54" t="s">
        <v>85</v>
      </c>
      <c r="B25" s="55" t="s">
        <v>99</v>
      </c>
      <c r="C25" s="54">
        <v>2024</v>
      </c>
      <c r="D25" s="54" t="s">
        <v>100</v>
      </c>
      <c r="E25" s="184" t="s">
        <v>100</v>
      </c>
    </row>
    <row r="26" spans="1:5">
      <c r="A26" s="54" t="s">
        <v>85</v>
      </c>
      <c r="B26" s="55" t="s">
        <v>101</v>
      </c>
      <c r="C26" s="54">
        <v>2024</v>
      </c>
      <c r="D26" s="54" t="s">
        <v>102</v>
      </c>
      <c r="E26" s="184" t="s">
        <v>102</v>
      </c>
    </row>
    <row r="27" spans="1:5">
      <c r="A27" s="178"/>
      <c r="B27" s="179"/>
      <c r="C27" s="178"/>
      <c r="D27" s="178"/>
      <c r="E27" s="176"/>
    </row>
    <row r="28" spans="1:5">
      <c r="A28" s="3" t="s">
        <v>103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4263-1B2C-487E-B5E9-07072ED97178}">
  <dimension ref="A1:C53"/>
  <sheetViews>
    <sheetView workbookViewId="0">
      <selection activeCell="C16" sqref="C16"/>
    </sheetView>
  </sheetViews>
  <sheetFormatPr defaultColWidth="9.140625" defaultRowHeight="15"/>
  <cols>
    <col min="1" max="1" width="32.7109375" customWidth="1"/>
    <col min="2" max="2" width="17.42578125" customWidth="1"/>
    <col min="3" max="3" width="20.28515625" customWidth="1"/>
  </cols>
  <sheetData>
    <row r="1" spans="1:3">
      <c r="A1" s="209"/>
      <c r="B1" s="209"/>
      <c r="C1" s="209"/>
    </row>
    <row r="2" spans="1:3">
      <c r="A2" s="209"/>
      <c r="B2" s="209"/>
      <c r="C2" s="209"/>
    </row>
    <row r="3" spans="1:3">
      <c r="A3" s="209"/>
      <c r="B3" s="209"/>
      <c r="C3" s="209"/>
    </row>
    <row r="4" spans="1:3">
      <c r="A4" s="209"/>
      <c r="B4" s="209"/>
      <c r="C4" s="209"/>
    </row>
    <row r="5" spans="1:3">
      <c r="A5" s="209"/>
      <c r="B5" s="209"/>
      <c r="C5" s="209"/>
    </row>
    <row r="6" spans="1:3">
      <c r="A6" s="209"/>
      <c r="B6" s="209"/>
      <c r="C6" s="209"/>
    </row>
    <row r="7" spans="1:3">
      <c r="A7" s="211"/>
      <c r="B7" s="211"/>
      <c r="C7" s="211"/>
    </row>
    <row r="8" spans="1:3" ht="24">
      <c r="A8" s="80" t="s">
        <v>104</v>
      </c>
      <c r="B8" s="81" t="s">
        <v>105</v>
      </c>
      <c r="C8" s="94" t="s">
        <v>6</v>
      </c>
    </row>
    <row r="9" spans="1:3">
      <c r="A9" s="68"/>
      <c r="B9" s="69"/>
    </row>
    <row r="10" spans="1:3">
      <c r="A10" s="70" t="s">
        <v>106</v>
      </c>
      <c r="B10" s="71"/>
      <c r="C10" s="72"/>
    </row>
    <row r="11" spans="1:3">
      <c r="A11" s="73" t="s">
        <v>107</v>
      </c>
      <c r="B11" s="71"/>
      <c r="C11" s="72"/>
    </row>
    <row r="12" spans="1:3">
      <c r="A12" s="74" t="s">
        <v>108</v>
      </c>
      <c r="B12" s="85">
        <v>49990000</v>
      </c>
      <c r="C12" s="146">
        <v>46990000</v>
      </c>
    </row>
    <row r="13" spans="1:3">
      <c r="A13" s="74" t="s">
        <v>109</v>
      </c>
      <c r="B13" s="85">
        <v>53670000</v>
      </c>
      <c r="C13" s="146">
        <v>50670000</v>
      </c>
    </row>
    <row r="14" spans="1:3">
      <c r="A14" s="74" t="s">
        <v>110</v>
      </c>
      <c r="B14" s="85">
        <v>55970000</v>
      </c>
      <c r="C14" s="146">
        <v>52970000</v>
      </c>
    </row>
    <row r="15" spans="1:3">
      <c r="A15" s="74" t="s">
        <v>111</v>
      </c>
      <c r="B15" s="85">
        <v>57970000</v>
      </c>
      <c r="C15" s="146">
        <v>54700000</v>
      </c>
    </row>
    <row r="16" spans="1:3">
      <c r="A16" s="74"/>
      <c r="B16" s="85"/>
      <c r="C16" s="85"/>
    </row>
    <row r="17" spans="1:3">
      <c r="A17" s="73" t="s">
        <v>112</v>
      </c>
      <c r="B17" s="85"/>
      <c r="C17" s="85"/>
    </row>
    <row r="18" spans="1:3">
      <c r="A18" s="74" t="s">
        <v>113</v>
      </c>
      <c r="B18" s="84">
        <v>64990000</v>
      </c>
      <c r="C18" s="147">
        <v>63490000</v>
      </c>
    </row>
    <row r="19" spans="1:3">
      <c r="A19" s="74" t="s">
        <v>108</v>
      </c>
      <c r="B19" s="84">
        <v>68990000</v>
      </c>
      <c r="C19" s="147">
        <v>67490000</v>
      </c>
    </row>
    <row r="20" spans="1:3">
      <c r="A20" s="74" t="s">
        <v>114</v>
      </c>
      <c r="B20" s="84">
        <v>72430000</v>
      </c>
      <c r="C20" s="147">
        <v>71343550</v>
      </c>
    </row>
    <row r="21" spans="1:3">
      <c r="A21" s="74" t="s">
        <v>115</v>
      </c>
      <c r="B21" s="84">
        <v>76430000</v>
      </c>
      <c r="C21" s="147">
        <v>75283550</v>
      </c>
    </row>
    <row r="22" spans="1:3">
      <c r="A22" s="74"/>
      <c r="B22" s="84"/>
      <c r="C22" s="132"/>
    </row>
    <row r="23" spans="1:3">
      <c r="A23" s="73" t="s">
        <v>116</v>
      </c>
      <c r="B23" s="76"/>
      <c r="C23" s="75"/>
    </row>
    <row r="24" spans="1:3">
      <c r="A24" s="78" t="s">
        <v>113</v>
      </c>
      <c r="B24" s="85">
        <v>63990000</v>
      </c>
      <c r="C24" s="147">
        <v>61120000</v>
      </c>
    </row>
    <row r="25" spans="1:3">
      <c r="A25" s="78" t="s">
        <v>117</v>
      </c>
      <c r="B25" s="85">
        <v>67990000</v>
      </c>
      <c r="C25" s="147">
        <v>65120000</v>
      </c>
    </row>
    <row r="26" spans="1:3">
      <c r="A26" s="78"/>
      <c r="B26" s="85"/>
      <c r="C26" s="145"/>
    </row>
    <row r="27" spans="1:3">
      <c r="A27" s="73" t="s">
        <v>118</v>
      </c>
      <c r="B27" s="77"/>
      <c r="C27" s="75"/>
    </row>
    <row r="28" spans="1:3">
      <c r="A28" s="78" t="s">
        <v>119</v>
      </c>
      <c r="B28" s="85">
        <v>74740000</v>
      </c>
      <c r="C28" s="82">
        <v>72740000</v>
      </c>
    </row>
    <row r="29" spans="1:3">
      <c r="A29" s="78" t="s">
        <v>120</v>
      </c>
      <c r="B29" s="85">
        <v>79130000</v>
      </c>
      <c r="C29" s="82">
        <v>77130000</v>
      </c>
    </row>
    <row r="30" spans="1:3">
      <c r="A30" s="78" t="s">
        <v>115</v>
      </c>
      <c r="B30" s="85">
        <v>83330000</v>
      </c>
      <c r="C30" s="82">
        <v>82330000</v>
      </c>
    </row>
    <row r="31" spans="1:3">
      <c r="A31" s="78"/>
      <c r="B31" s="85"/>
      <c r="C31" s="82"/>
    </row>
    <row r="32" spans="1:3">
      <c r="A32" s="73" t="s">
        <v>121</v>
      </c>
      <c r="B32" s="77"/>
      <c r="C32" s="75"/>
    </row>
    <row r="33" spans="1:3">
      <c r="A33" s="78" t="s">
        <v>122</v>
      </c>
      <c r="B33" s="83">
        <v>114500000</v>
      </c>
      <c r="C33" s="83">
        <v>114500000</v>
      </c>
    </row>
    <row r="34" spans="1:3">
      <c r="A34" s="78" t="s">
        <v>123</v>
      </c>
      <c r="B34" s="83">
        <v>124500000</v>
      </c>
      <c r="C34" s="83">
        <v>124500000</v>
      </c>
    </row>
    <row r="35" spans="1:3">
      <c r="A35" s="78" t="s">
        <v>124</v>
      </c>
      <c r="B35" s="83">
        <v>126900000</v>
      </c>
      <c r="C35" s="83">
        <v>126900000</v>
      </c>
    </row>
    <row r="36" spans="1:3">
      <c r="A36" s="78"/>
      <c r="B36" s="79"/>
      <c r="C36" s="75"/>
    </row>
    <row r="37" spans="1:3">
      <c r="A37" s="73" t="s">
        <v>125</v>
      </c>
      <c r="B37" s="79"/>
      <c r="C37" s="75"/>
    </row>
    <row r="38" spans="1:3">
      <c r="A38" s="78" t="s">
        <v>126</v>
      </c>
      <c r="B38" s="83">
        <v>127990000</v>
      </c>
      <c r="C38" s="82">
        <v>125190000</v>
      </c>
    </row>
    <row r="39" spans="1:3">
      <c r="A39" s="78" t="s">
        <v>127</v>
      </c>
      <c r="B39" s="83">
        <v>149250000</v>
      </c>
      <c r="C39" s="82">
        <v>146450000</v>
      </c>
    </row>
    <row r="40" spans="1:3">
      <c r="A40" s="78" t="s">
        <v>128</v>
      </c>
      <c r="B40" s="83">
        <v>149990000</v>
      </c>
      <c r="C40" s="82">
        <v>147190000</v>
      </c>
    </row>
    <row r="42" spans="1:3">
      <c r="A42" s="73" t="s">
        <v>129</v>
      </c>
      <c r="B42" s="79"/>
      <c r="C42" s="75"/>
    </row>
    <row r="43" spans="1:3">
      <c r="A43" s="78" t="s">
        <v>130</v>
      </c>
      <c r="B43" s="83">
        <v>83400000</v>
      </c>
      <c r="C43" s="82">
        <v>81400000</v>
      </c>
    </row>
    <row r="44" spans="1:3">
      <c r="A44" s="78" t="s">
        <v>131</v>
      </c>
      <c r="B44" s="83">
        <v>93400000</v>
      </c>
      <c r="C44" s="82">
        <v>91400000</v>
      </c>
    </row>
    <row r="45" spans="1:3">
      <c r="A45" s="73" t="s">
        <v>132</v>
      </c>
      <c r="B45" s="83"/>
      <c r="C45" s="145"/>
    </row>
    <row r="46" spans="1:3">
      <c r="A46" s="78" t="s">
        <v>133</v>
      </c>
      <c r="B46" s="83">
        <v>108800000</v>
      </c>
      <c r="C46" s="83">
        <v>108800000</v>
      </c>
    </row>
    <row r="47" spans="1:3">
      <c r="A47" s="78" t="s">
        <v>134</v>
      </c>
      <c r="B47" s="83">
        <v>111800000</v>
      </c>
      <c r="C47" s="83">
        <v>111800000</v>
      </c>
    </row>
    <row r="49" spans="1:3">
      <c r="A49" s="73" t="s">
        <v>135</v>
      </c>
      <c r="B49" s="79"/>
      <c r="C49" s="75"/>
    </row>
    <row r="50" spans="1:3">
      <c r="A50" s="78" t="s">
        <v>135</v>
      </c>
      <c r="B50" s="83">
        <v>169990000</v>
      </c>
      <c r="C50" s="82">
        <v>149990000</v>
      </c>
    </row>
    <row r="52" spans="1:3">
      <c r="A52" s="73" t="s">
        <v>136</v>
      </c>
      <c r="B52" s="79"/>
      <c r="C52" s="75"/>
    </row>
    <row r="53" spans="1:3">
      <c r="A53" s="78" t="s">
        <v>136</v>
      </c>
      <c r="B53" s="83">
        <v>199990000</v>
      </c>
      <c r="C53" s="82">
        <v>197190000</v>
      </c>
    </row>
  </sheetData>
  <mergeCells count="1">
    <mergeCell ref="A1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EDD1-C43D-4B67-A72A-550807FF1337}">
  <sheetPr codeName="Hoja8"/>
  <dimension ref="A8:G31"/>
  <sheetViews>
    <sheetView showGridLines="0" zoomScale="75" zoomScaleNormal="75" workbookViewId="0">
      <selection activeCell="G12" sqref="G12"/>
    </sheetView>
  </sheetViews>
  <sheetFormatPr defaultColWidth="11.42578125" defaultRowHeight="15"/>
  <cols>
    <col min="1" max="1" width="11.42578125" style="24"/>
    <col min="2" max="2" width="23" style="24" customWidth="1"/>
    <col min="3" max="3" width="30" style="24" customWidth="1"/>
    <col min="4" max="4" width="11.42578125" style="24"/>
    <col min="5" max="6" width="17.7109375" style="24" customWidth="1"/>
    <col min="7" max="7" width="23.42578125" style="25" customWidth="1"/>
    <col min="8" max="8" width="12" style="24" bestFit="1" customWidth="1"/>
    <col min="9" max="16384" width="11.42578125" style="24"/>
  </cols>
  <sheetData>
    <row r="8" spans="1:7" s="30" customFormat="1" ht="27" customHeight="1">
      <c r="A8" s="88" t="s">
        <v>38</v>
      </c>
      <c r="B8" s="88" t="s">
        <v>68</v>
      </c>
      <c r="C8" s="88" t="s">
        <v>137</v>
      </c>
      <c r="D8" s="88" t="s">
        <v>40</v>
      </c>
      <c r="E8" s="89" t="s">
        <v>3</v>
      </c>
      <c r="F8" s="89" t="s">
        <v>138</v>
      </c>
      <c r="G8" s="89" t="s">
        <v>6</v>
      </c>
    </row>
    <row r="9" spans="1:7" s="86" customFormat="1" ht="27" customHeight="1">
      <c r="A9" s="87" t="s">
        <v>139</v>
      </c>
      <c r="B9" s="87" t="s">
        <v>140</v>
      </c>
      <c r="C9" s="87" t="s">
        <v>141</v>
      </c>
      <c r="D9" s="87">
        <v>2024</v>
      </c>
      <c r="E9" s="90">
        <v>249990000</v>
      </c>
      <c r="F9" s="90">
        <f>+E9*1.5%</f>
        <v>3749850</v>
      </c>
      <c r="G9" s="90">
        <f>E9-F9</f>
        <v>246240150</v>
      </c>
    </row>
    <row r="10" spans="1:7" s="30" customFormat="1" ht="27" customHeight="1">
      <c r="A10" s="87" t="s">
        <v>139</v>
      </c>
      <c r="B10" s="87" t="s">
        <v>142</v>
      </c>
      <c r="C10" s="91" t="s">
        <v>143</v>
      </c>
      <c r="D10" s="87">
        <v>2023</v>
      </c>
      <c r="E10" s="90">
        <v>179990000</v>
      </c>
      <c r="F10" s="90">
        <f t="shared" ref="F10:F27" si="0">+E10*1.5%</f>
        <v>2699850</v>
      </c>
      <c r="G10" s="90">
        <f t="shared" ref="G10:G27" si="1">E10-F10</f>
        <v>177290150</v>
      </c>
    </row>
    <row r="11" spans="1:7" s="30" customFormat="1" ht="27" customHeight="1">
      <c r="A11" s="88" t="s">
        <v>139</v>
      </c>
      <c r="B11" s="88" t="s">
        <v>142</v>
      </c>
      <c r="C11" s="198" t="s">
        <v>144</v>
      </c>
      <c r="D11" s="88">
        <v>2024</v>
      </c>
      <c r="E11" s="199">
        <v>149990000</v>
      </c>
      <c r="F11" s="90">
        <f t="shared" si="0"/>
        <v>2249850</v>
      </c>
      <c r="G11" s="90">
        <f t="shared" si="1"/>
        <v>147740150</v>
      </c>
    </row>
    <row r="12" spans="1:7" s="30" customFormat="1" ht="27" customHeight="1">
      <c r="A12" s="88" t="s">
        <v>139</v>
      </c>
      <c r="B12" s="88" t="s">
        <v>142</v>
      </c>
      <c r="C12" s="198" t="s">
        <v>145</v>
      </c>
      <c r="D12" s="88">
        <v>2024</v>
      </c>
      <c r="E12" s="199">
        <v>169990000</v>
      </c>
      <c r="F12" s="90">
        <f t="shared" si="0"/>
        <v>2549850</v>
      </c>
      <c r="G12" s="90">
        <f t="shared" si="1"/>
        <v>167440150</v>
      </c>
    </row>
    <row r="13" spans="1:7" s="30" customFormat="1" ht="27" customHeight="1">
      <c r="A13" s="88" t="s">
        <v>139</v>
      </c>
      <c r="B13" s="88" t="s">
        <v>142</v>
      </c>
      <c r="C13" s="198" t="s">
        <v>146</v>
      </c>
      <c r="D13" s="88">
        <v>2024</v>
      </c>
      <c r="E13" s="199">
        <v>204990000</v>
      </c>
      <c r="F13" s="90">
        <f t="shared" si="0"/>
        <v>3074850</v>
      </c>
      <c r="G13" s="90">
        <f t="shared" si="1"/>
        <v>201915150</v>
      </c>
    </row>
    <row r="14" spans="1:7" s="30" customFormat="1" ht="27" customHeight="1">
      <c r="A14" s="87" t="s">
        <v>139</v>
      </c>
      <c r="B14" s="87" t="s">
        <v>147</v>
      </c>
      <c r="C14" s="91" t="s">
        <v>148</v>
      </c>
      <c r="D14" s="87">
        <v>2024</v>
      </c>
      <c r="E14" s="90">
        <v>146990000</v>
      </c>
      <c r="F14" s="90">
        <f t="shared" si="0"/>
        <v>2204850</v>
      </c>
      <c r="G14" s="90">
        <f t="shared" si="1"/>
        <v>144785150</v>
      </c>
    </row>
    <row r="15" spans="1:7" s="30" customFormat="1" ht="27" customHeight="1">
      <c r="A15" s="87" t="s">
        <v>139</v>
      </c>
      <c r="B15" s="87" t="s">
        <v>147</v>
      </c>
      <c r="C15" s="91" t="s">
        <v>149</v>
      </c>
      <c r="D15" s="87">
        <v>2024</v>
      </c>
      <c r="E15" s="90">
        <v>157990000</v>
      </c>
      <c r="F15" s="90">
        <f t="shared" si="0"/>
        <v>2369850</v>
      </c>
      <c r="G15" s="90">
        <f t="shared" si="1"/>
        <v>155620150</v>
      </c>
    </row>
    <row r="16" spans="1:7" s="30" customFormat="1" ht="27" customHeight="1">
      <c r="A16" s="87" t="s">
        <v>139</v>
      </c>
      <c r="B16" s="87" t="s">
        <v>147</v>
      </c>
      <c r="C16" s="92" t="s">
        <v>150</v>
      </c>
      <c r="D16" s="87">
        <v>2024</v>
      </c>
      <c r="E16" s="93">
        <v>168990000</v>
      </c>
      <c r="F16" s="90">
        <f t="shared" si="0"/>
        <v>2534850</v>
      </c>
      <c r="G16" s="90">
        <f t="shared" si="1"/>
        <v>166455150</v>
      </c>
    </row>
    <row r="17" spans="1:7" s="30" customFormat="1" ht="27" customHeight="1">
      <c r="A17" s="87" t="s">
        <v>139</v>
      </c>
      <c r="B17" s="87" t="s">
        <v>151</v>
      </c>
      <c r="C17" s="92" t="s">
        <v>152</v>
      </c>
      <c r="D17" s="87">
        <v>2023</v>
      </c>
      <c r="E17" s="93">
        <v>339990000</v>
      </c>
      <c r="F17" s="90">
        <f t="shared" si="0"/>
        <v>5099850</v>
      </c>
      <c r="G17" s="90">
        <f t="shared" si="1"/>
        <v>334890150</v>
      </c>
    </row>
    <row r="18" spans="1:7" s="30" customFormat="1" ht="27" customHeight="1">
      <c r="A18" s="87" t="s">
        <v>139</v>
      </c>
      <c r="B18" s="87" t="s">
        <v>153</v>
      </c>
      <c r="C18" s="92" t="s">
        <v>154</v>
      </c>
      <c r="D18" s="87">
        <v>2023</v>
      </c>
      <c r="E18" s="93">
        <v>362990000</v>
      </c>
      <c r="F18" s="90">
        <f t="shared" si="0"/>
        <v>5444850</v>
      </c>
      <c r="G18" s="90">
        <f t="shared" si="1"/>
        <v>357545150</v>
      </c>
    </row>
    <row r="19" spans="1:7" s="30" customFormat="1" ht="27" customHeight="1">
      <c r="A19" s="87" t="s">
        <v>139</v>
      </c>
      <c r="B19" s="87" t="s">
        <v>153</v>
      </c>
      <c r="C19" s="91" t="s">
        <v>155</v>
      </c>
      <c r="D19" s="88">
        <v>2024</v>
      </c>
      <c r="E19" s="93">
        <v>170990000</v>
      </c>
      <c r="F19" s="90">
        <f t="shared" si="0"/>
        <v>2564850</v>
      </c>
      <c r="G19" s="90">
        <f t="shared" si="1"/>
        <v>168425150</v>
      </c>
    </row>
    <row r="20" spans="1:7" s="30" customFormat="1" ht="27" customHeight="1">
      <c r="A20" s="87" t="s">
        <v>139</v>
      </c>
      <c r="B20" s="87" t="s">
        <v>153</v>
      </c>
      <c r="C20" s="91" t="s">
        <v>156</v>
      </c>
      <c r="D20" s="88">
        <v>2024</v>
      </c>
      <c r="E20" s="93">
        <v>180990000</v>
      </c>
      <c r="F20" s="90">
        <f t="shared" si="0"/>
        <v>2714850</v>
      </c>
      <c r="G20" s="90">
        <f t="shared" si="1"/>
        <v>178275150</v>
      </c>
    </row>
    <row r="21" spans="1:7" s="30" customFormat="1" ht="27" customHeight="1">
      <c r="A21" s="87" t="s">
        <v>139</v>
      </c>
      <c r="B21" s="87" t="s">
        <v>153</v>
      </c>
      <c r="C21" s="91" t="s">
        <v>157</v>
      </c>
      <c r="D21" s="88">
        <v>2024</v>
      </c>
      <c r="E21" s="93">
        <v>200990000</v>
      </c>
      <c r="F21" s="90">
        <f t="shared" si="0"/>
        <v>3014850</v>
      </c>
      <c r="G21" s="90">
        <f t="shared" si="1"/>
        <v>197975150</v>
      </c>
    </row>
    <row r="22" spans="1:7" s="30" customFormat="1" ht="27" customHeight="1">
      <c r="A22" s="87" t="s">
        <v>139</v>
      </c>
      <c r="B22" s="87" t="s">
        <v>153</v>
      </c>
      <c r="C22" s="91" t="s">
        <v>158</v>
      </c>
      <c r="D22" s="88">
        <v>2024</v>
      </c>
      <c r="E22" s="93">
        <v>228990000</v>
      </c>
      <c r="F22" s="90">
        <f t="shared" si="0"/>
        <v>3434850</v>
      </c>
      <c r="G22" s="90">
        <f t="shared" si="1"/>
        <v>225555150</v>
      </c>
    </row>
    <row r="23" spans="1:7" s="30" customFormat="1" ht="27" customHeight="1">
      <c r="A23" s="87" t="s">
        <v>139</v>
      </c>
      <c r="B23" s="87" t="s">
        <v>153</v>
      </c>
      <c r="C23" s="91" t="s">
        <v>159</v>
      </c>
      <c r="D23" s="88">
        <v>2024</v>
      </c>
      <c r="E23" s="93">
        <v>269990000</v>
      </c>
      <c r="F23" s="90">
        <f t="shared" si="0"/>
        <v>4049850</v>
      </c>
      <c r="G23" s="90">
        <f t="shared" si="1"/>
        <v>265940150</v>
      </c>
    </row>
    <row r="24" spans="1:7" s="30" customFormat="1" ht="27" customHeight="1">
      <c r="A24" s="87" t="s">
        <v>160</v>
      </c>
      <c r="B24" s="87" t="s">
        <v>161</v>
      </c>
      <c r="C24" s="91" t="s">
        <v>162</v>
      </c>
      <c r="D24" s="87">
        <v>2023</v>
      </c>
      <c r="E24" s="93">
        <v>293990000</v>
      </c>
      <c r="F24" s="90">
        <f t="shared" si="0"/>
        <v>4409850</v>
      </c>
      <c r="G24" s="90">
        <f t="shared" si="1"/>
        <v>289580150</v>
      </c>
    </row>
    <row r="25" spans="1:7" s="30" customFormat="1" ht="27" customHeight="1">
      <c r="A25" s="87" t="s">
        <v>139</v>
      </c>
      <c r="B25" s="87" t="s">
        <v>163</v>
      </c>
      <c r="C25" s="91" t="s">
        <v>164</v>
      </c>
      <c r="D25" s="87">
        <v>2023</v>
      </c>
      <c r="E25" s="93">
        <v>325000000</v>
      </c>
      <c r="F25" s="90">
        <f t="shared" si="0"/>
        <v>4875000</v>
      </c>
      <c r="G25" s="90">
        <f t="shared" si="1"/>
        <v>320125000</v>
      </c>
    </row>
    <row r="26" spans="1:7" s="30" customFormat="1" ht="27" customHeight="1">
      <c r="A26" s="87" t="s">
        <v>160</v>
      </c>
      <c r="B26" s="87" t="s">
        <v>161</v>
      </c>
      <c r="C26" s="91" t="s">
        <v>154</v>
      </c>
      <c r="D26" s="87">
        <v>2023</v>
      </c>
      <c r="E26" s="93">
        <v>520990000</v>
      </c>
      <c r="F26" s="90">
        <f t="shared" si="0"/>
        <v>7814850</v>
      </c>
      <c r="G26" s="90">
        <f t="shared" si="1"/>
        <v>513175150</v>
      </c>
    </row>
    <row r="27" spans="1:7" s="30" customFormat="1" ht="27" customHeight="1">
      <c r="A27" s="87" t="s">
        <v>160</v>
      </c>
      <c r="B27" s="87" t="s">
        <v>161</v>
      </c>
      <c r="C27" s="91" t="s">
        <v>165</v>
      </c>
      <c r="D27" s="87">
        <v>2023</v>
      </c>
      <c r="E27" s="93">
        <v>305990000</v>
      </c>
      <c r="F27" s="90">
        <f t="shared" si="0"/>
        <v>4589850</v>
      </c>
      <c r="G27" s="90">
        <f t="shared" si="1"/>
        <v>301400150</v>
      </c>
    </row>
    <row r="31" spans="1:7">
      <c r="B31" s="24" t="s">
        <v>166</v>
      </c>
    </row>
  </sheetData>
  <autoFilter ref="A8:G16" xr:uid="{950F476F-87F2-408A-9966-C0F26A986EB8}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E571-7537-43DB-BA51-EF8B131058D0}">
  <sheetPr codeName="Hoja5"/>
  <dimension ref="A8:H36"/>
  <sheetViews>
    <sheetView topLeftCell="A7" workbookViewId="0"/>
  </sheetViews>
  <sheetFormatPr defaultColWidth="11.42578125" defaultRowHeight="15"/>
  <cols>
    <col min="1" max="1" width="16.42578125" style="3" customWidth="1"/>
    <col min="2" max="2" width="15.7109375" style="3" customWidth="1"/>
    <col min="3" max="3" width="52.85546875" style="3" customWidth="1"/>
    <col min="4" max="4" width="12.85546875" style="3" customWidth="1"/>
    <col min="5" max="5" width="16" style="3" customWidth="1"/>
    <col min="6" max="6" width="19.5703125" style="3" customWidth="1"/>
    <col min="7" max="7" width="19.28515625" style="3" customWidth="1"/>
    <col min="8" max="8" width="17.7109375" style="3" customWidth="1"/>
    <col min="9" max="16384" width="11.42578125" style="3"/>
  </cols>
  <sheetData>
    <row r="8" spans="1:8" ht="45.75">
      <c r="A8" s="1" t="s">
        <v>38</v>
      </c>
      <c r="B8" s="1" t="s">
        <v>68</v>
      </c>
      <c r="C8" s="1" t="s">
        <v>0</v>
      </c>
      <c r="D8" s="1" t="s">
        <v>40</v>
      </c>
      <c r="E8" s="37" t="s">
        <v>167</v>
      </c>
      <c r="F8" s="144" t="s">
        <v>4</v>
      </c>
      <c r="G8" s="50" t="s">
        <v>42</v>
      </c>
      <c r="H8" s="49" t="s">
        <v>6</v>
      </c>
    </row>
    <row r="9" spans="1:8">
      <c r="A9" s="113" t="s">
        <v>168</v>
      </c>
      <c r="B9" s="13" t="s">
        <v>169</v>
      </c>
      <c r="C9" s="13" t="s">
        <v>170</v>
      </c>
      <c r="D9" s="191">
        <v>2024</v>
      </c>
      <c r="E9" s="142">
        <v>69990000</v>
      </c>
      <c r="F9" s="45">
        <v>69990000</v>
      </c>
      <c r="G9" s="33">
        <f>+F9*2%</f>
        <v>1399800</v>
      </c>
      <c r="H9" s="34">
        <f>F9-G9</f>
        <v>68590200</v>
      </c>
    </row>
    <row r="10" spans="1:8">
      <c r="A10" s="113" t="s">
        <v>168</v>
      </c>
      <c r="B10" s="13" t="s">
        <v>169</v>
      </c>
      <c r="C10" s="13" t="s">
        <v>171</v>
      </c>
      <c r="D10" s="191">
        <v>2024</v>
      </c>
      <c r="E10" s="142">
        <v>75990000</v>
      </c>
      <c r="F10" s="45">
        <v>74990000</v>
      </c>
      <c r="G10" s="33">
        <f t="shared" ref="G10:G22" si="0">+F10*2%</f>
        <v>1499800</v>
      </c>
      <c r="H10" s="34">
        <f>F10-G10</f>
        <v>73490200</v>
      </c>
    </row>
    <row r="11" spans="1:8">
      <c r="A11" s="113"/>
      <c r="B11" s="13"/>
      <c r="C11" s="13"/>
      <c r="D11" s="191"/>
      <c r="E11" s="142"/>
      <c r="F11" s="170"/>
      <c r="G11" s="33"/>
      <c r="H11" s="21"/>
    </row>
    <row r="12" spans="1:8">
      <c r="A12" s="13" t="s">
        <v>168</v>
      </c>
      <c r="B12" s="13" t="s">
        <v>172</v>
      </c>
      <c r="C12" s="13" t="s">
        <v>170</v>
      </c>
      <c r="D12" s="13">
        <v>2024</v>
      </c>
      <c r="E12" s="142">
        <v>69990000</v>
      </c>
      <c r="F12" s="45">
        <v>69990000</v>
      </c>
      <c r="G12" s="33">
        <f t="shared" si="0"/>
        <v>1399800</v>
      </c>
      <c r="H12" s="36">
        <f>F12-G12</f>
        <v>68590200</v>
      </c>
    </row>
    <row r="13" spans="1:8">
      <c r="A13" s="13" t="s">
        <v>168</v>
      </c>
      <c r="B13" s="13" t="s">
        <v>172</v>
      </c>
      <c r="C13" s="13" t="s">
        <v>171</v>
      </c>
      <c r="D13" s="13">
        <v>2024</v>
      </c>
      <c r="E13" s="142">
        <v>77990000</v>
      </c>
      <c r="F13" s="45">
        <v>76990000</v>
      </c>
      <c r="G13" s="33">
        <f t="shared" si="0"/>
        <v>1539800</v>
      </c>
      <c r="H13" s="36">
        <f>F13-G13</f>
        <v>75450200</v>
      </c>
    </row>
    <row r="14" spans="1:8">
      <c r="A14" s="13" t="s">
        <v>168</v>
      </c>
      <c r="B14" s="13" t="s">
        <v>172</v>
      </c>
      <c r="C14" s="13" t="s">
        <v>173</v>
      </c>
      <c r="D14" s="13">
        <v>2024</v>
      </c>
      <c r="E14" s="142">
        <v>82990000</v>
      </c>
      <c r="F14" s="45">
        <v>82990000</v>
      </c>
      <c r="G14" s="33">
        <f t="shared" si="0"/>
        <v>1659800</v>
      </c>
      <c r="H14" s="34">
        <f>F14-G14</f>
        <v>81330200</v>
      </c>
    </row>
    <row r="15" spans="1:8">
      <c r="A15" s="13"/>
      <c r="B15" s="13"/>
      <c r="C15" s="13"/>
      <c r="D15" s="13"/>
      <c r="E15" s="142"/>
      <c r="F15" s="170"/>
      <c r="G15" s="33"/>
      <c r="H15" s="21"/>
    </row>
    <row r="16" spans="1:8">
      <c r="A16" s="96" t="s">
        <v>168</v>
      </c>
      <c r="B16" s="97" t="s">
        <v>174</v>
      </c>
      <c r="C16" s="96" t="s">
        <v>175</v>
      </c>
      <c r="D16" s="192">
        <v>2024</v>
      </c>
      <c r="E16" s="143">
        <v>117990000</v>
      </c>
      <c r="F16" s="45">
        <v>117990000</v>
      </c>
      <c r="G16" s="33">
        <f t="shared" si="0"/>
        <v>2359800</v>
      </c>
      <c r="H16" s="34">
        <f>F16-G16</f>
        <v>115630200</v>
      </c>
    </row>
    <row r="17" spans="1:8">
      <c r="A17" s="96" t="s">
        <v>168</v>
      </c>
      <c r="B17" s="97" t="s">
        <v>174</v>
      </c>
      <c r="C17" s="96" t="s">
        <v>176</v>
      </c>
      <c r="D17" s="192">
        <v>2024</v>
      </c>
      <c r="E17" s="143">
        <v>128990000</v>
      </c>
      <c r="F17" s="45">
        <v>127990000</v>
      </c>
      <c r="G17" s="33">
        <f t="shared" si="0"/>
        <v>2559800</v>
      </c>
      <c r="H17" s="36">
        <f>F17-G17</f>
        <v>125430200</v>
      </c>
    </row>
    <row r="18" spans="1:8">
      <c r="A18" s="96" t="s">
        <v>168</v>
      </c>
      <c r="B18" s="97" t="s">
        <v>174</v>
      </c>
      <c r="C18" s="96" t="s">
        <v>177</v>
      </c>
      <c r="D18" s="192">
        <v>2024</v>
      </c>
      <c r="E18" s="143">
        <v>145990000</v>
      </c>
      <c r="F18" s="45">
        <v>144990000</v>
      </c>
      <c r="G18" s="33">
        <f t="shared" si="0"/>
        <v>2899800</v>
      </c>
      <c r="H18" s="36">
        <f>F18-G18</f>
        <v>142090200</v>
      </c>
    </row>
    <row r="19" spans="1:8">
      <c r="A19" s="96" t="s">
        <v>168</v>
      </c>
      <c r="B19" s="97" t="s">
        <v>174</v>
      </c>
      <c r="C19" s="96" t="s">
        <v>178</v>
      </c>
      <c r="D19" s="192">
        <v>2024</v>
      </c>
      <c r="E19" s="143">
        <v>155990000</v>
      </c>
      <c r="F19" s="45">
        <v>155990000</v>
      </c>
      <c r="G19" s="33">
        <f t="shared" si="0"/>
        <v>3119800</v>
      </c>
      <c r="H19" s="36">
        <f t="shared" ref="H19" si="1">F19-G19</f>
        <v>152870200</v>
      </c>
    </row>
    <row r="20" spans="1:8">
      <c r="A20" s="13"/>
      <c r="B20" s="172"/>
      <c r="C20" s="13"/>
      <c r="D20" s="190"/>
      <c r="E20" s="142"/>
      <c r="F20" s="170"/>
      <c r="G20" s="33"/>
      <c r="H20" s="173"/>
    </row>
    <row r="21" spans="1:8">
      <c r="A21" s="96" t="s">
        <v>168</v>
      </c>
      <c r="B21" s="97" t="s">
        <v>179</v>
      </c>
      <c r="C21" s="96" t="s">
        <v>179</v>
      </c>
      <c r="D21" s="192">
        <v>2024</v>
      </c>
      <c r="E21" s="143">
        <v>111990000</v>
      </c>
      <c r="F21" s="45">
        <v>111990000</v>
      </c>
      <c r="G21" s="33">
        <f t="shared" si="0"/>
        <v>2239800</v>
      </c>
      <c r="H21" s="34">
        <f t="shared" ref="H21" si="2">F21-G21</f>
        <v>109750200</v>
      </c>
    </row>
    <row r="22" spans="1:8">
      <c r="A22" s="13"/>
      <c r="B22" s="172"/>
      <c r="C22" s="13"/>
      <c r="D22" s="190"/>
      <c r="E22" s="142"/>
      <c r="F22" s="170"/>
      <c r="G22" s="33"/>
      <c r="H22" s="21"/>
    </row>
    <row r="23" spans="1:8">
      <c r="A23" s="96" t="s">
        <v>168</v>
      </c>
      <c r="B23" s="97" t="s">
        <v>180</v>
      </c>
      <c r="C23" s="96" t="s">
        <v>180</v>
      </c>
      <c r="D23" s="192">
        <v>2024</v>
      </c>
      <c r="E23" s="143">
        <v>98990000</v>
      </c>
      <c r="F23" s="45">
        <v>98990000</v>
      </c>
      <c r="G23" s="35">
        <f>+F23/1.27*2%</f>
        <v>1558897.6377952755</v>
      </c>
      <c r="H23" s="34">
        <f t="shared" ref="H23" si="3">F23-G23</f>
        <v>97431102.362204731</v>
      </c>
    </row>
    <row r="24" spans="1:8">
      <c r="A24" s="96"/>
      <c r="B24" s="97"/>
      <c r="C24" s="96"/>
      <c r="D24" s="190"/>
      <c r="E24" s="142"/>
      <c r="F24" s="170"/>
      <c r="G24" s="185"/>
      <c r="H24" s="21"/>
    </row>
    <row r="25" spans="1:8">
      <c r="A25" s="96" t="s">
        <v>168</v>
      </c>
      <c r="B25" s="97" t="s">
        <v>181</v>
      </c>
      <c r="C25" s="96" t="s">
        <v>182</v>
      </c>
      <c r="D25" s="192">
        <v>2025</v>
      </c>
      <c r="E25" s="143">
        <v>121990000</v>
      </c>
      <c r="F25" s="45">
        <v>121990000</v>
      </c>
      <c r="G25" s="35">
        <f>+F25/1.27*2%</f>
        <v>1921102.3622047242</v>
      </c>
      <c r="H25" s="34">
        <f t="shared" ref="H25" si="4">F25-G25</f>
        <v>120068897.63779527</v>
      </c>
    </row>
    <row r="26" spans="1:8">
      <c r="A26" s="96" t="s">
        <v>168</v>
      </c>
      <c r="B26" s="97" t="s">
        <v>181</v>
      </c>
      <c r="C26" s="96" t="s">
        <v>183</v>
      </c>
      <c r="D26" s="192">
        <v>2025</v>
      </c>
      <c r="E26" s="143">
        <v>125990000</v>
      </c>
      <c r="F26" s="45">
        <v>125990000</v>
      </c>
      <c r="G26" s="35">
        <f>+F26/1.27*2%</f>
        <v>1984094.4881889764</v>
      </c>
      <c r="H26" s="34">
        <f t="shared" ref="H26" si="5">F26-G26</f>
        <v>124005905.51181102</v>
      </c>
    </row>
    <row r="27" spans="1:8">
      <c r="A27" s="13"/>
      <c r="B27" s="172"/>
      <c r="C27" s="13"/>
      <c r="D27" s="190"/>
      <c r="E27" s="142"/>
      <c r="F27" s="170"/>
      <c r="G27" s="171"/>
      <c r="H27" s="21"/>
    </row>
    <row r="28" spans="1:8">
      <c r="A28" s="13" t="s">
        <v>168</v>
      </c>
      <c r="B28" s="1" t="s">
        <v>181</v>
      </c>
      <c r="C28" s="1" t="s">
        <v>184</v>
      </c>
      <c r="D28" s="13">
        <v>2024</v>
      </c>
      <c r="E28" s="142">
        <v>139990000</v>
      </c>
      <c r="F28" s="45">
        <v>139990000</v>
      </c>
      <c r="G28" s="33">
        <f>+F28/1.27*2%</f>
        <v>2204566.9291338585</v>
      </c>
      <c r="H28" s="34">
        <f>F28-G28</f>
        <v>137785433.07086614</v>
      </c>
    </row>
    <row r="29" spans="1:8">
      <c r="A29" s="13" t="s">
        <v>168</v>
      </c>
      <c r="B29" s="1" t="s">
        <v>181</v>
      </c>
      <c r="C29" s="1" t="s">
        <v>185</v>
      </c>
      <c r="D29" s="13">
        <v>2024</v>
      </c>
      <c r="E29" s="142">
        <v>149990000</v>
      </c>
      <c r="F29" s="45">
        <v>149990000</v>
      </c>
      <c r="G29" s="33">
        <f>+F29/1.27*2%</f>
        <v>2362047.2440944882</v>
      </c>
      <c r="H29" s="34">
        <f>F29-G29</f>
        <v>147627952.75590551</v>
      </c>
    </row>
    <row r="30" spans="1:8">
      <c r="A30" s="13" t="s">
        <v>168</v>
      </c>
      <c r="B30" s="1" t="s">
        <v>181</v>
      </c>
      <c r="C30" s="1" t="s">
        <v>186</v>
      </c>
      <c r="D30" s="13">
        <v>2025</v>
      </c>
      <c r="E30" s="142">
        <v>161990000</v>
      </c>
      <c r="F30" s="45">
        <v>161990000</v>
      </c>
      <c r="G30" s="33">
        <f>+F30/1.27*1%</f>
        <v>1275511.8110236221</v>
      </c>
      <c r="H30" s="34">
        <f>F30-G30</f>
        <v>160714488.18897638</v>
      </c>
    </row>
    <row r="31" spans="1:8">
      <c r="A31" s="13" t="s">
        <v>168</v>
      </c>
      <c r="B31" s="1" t="s">
        <v>181</v>
      </c>
      <c r="C31" s="1" t="s">
        <v>187</v>
      </c>
      <c r="D31" s="13">
        <v>2024</v>
      </c>
      <c r="E31" s="142">
        <v>184990000</v>
      </c>
      <c r="F31" s="45">
        <v>184990000</v>
      </c>
      <c r="G31" s="33">
        <f>+F31/1.27*2%</f>
        <v>2913228.346456693</v>
      </c>
      <c r="H31" s="34">
        <f>F31-G31</f>
        <v>182076771.65354329</v>
      </c>
    </row>
    <row r="32" spans="1:8">
      <c r="A32" s="13" t="s">
        <v>168</v>
      </c>
      <c r="B32" s="1" t="s">
        <v>188</v>
      </c>
      <c r="C32" s="1" t="s">
        <v>189</v>
      </c>
      <c r="D32" s="13">
        <v>2024</v>
      </c>
      <c r="E32" s="142">
        <v>249990000</v>
      </c>
      <c r="F32" s="45">
        <v>249990000</v>
      </c>
      <c r="G32" s="35">
        <f>+F32/1.27*2%</f>
        <v>3936850.3937007873</v>
      </c>
      <c r="H32" s="36">
        <f>F32-G32</f>
        <v>246053149.60629922</v>
      </c>
    </row>
    <row r="33" spans="1:8">
      <c r="A33" s="24"/>
      <c r="B33" s="174"/>
      <c r="C33" s="174"/>
      <c r="D33" s="24"/>
      <c r="E33" s="175"/>
      <c r="F33" s="176"/>
      <c r="G33" s="177"/>
      <c r="H33" s="177"/>
    </row>
    <row r="34" spans="1:8">
      <c r="A34" s="13" t="s">
        <v>168</v>
      </c>
      <c r="B34" s="13" t="s">
        <v>190</v>
      </c>
      <c r="C34" s="13" t="s">
        <v>191</v>
      </c>
      <c r="D34" s="13">
        <v>2024</v>
      </c>
      <c r="E34" s="142">
        <v>285000000</v>
      </c>
      <c r="F34" s="45">
        <v>285000000</v>
      </c>
      <c r="G34" s="35">
        <f>+F34/1.27*2%</f>
        <v>4488188.9763779528</v>
      </c>
      <c r="H34" s="36">
        <f>F34-G34</f>
        <v>280511811.02362204</v>
      </c>
    </row>
    <row r="35" spans="1:8">
      <c r="A35" s="24"/>
      <c r="B35" s="174"/>
      <c r="C35" s="174"/>
      <c r="D35" s="174"/>
      <c r="E35" s="175"/>
      <c r="F35" s="176"/>
      <c r="G35" s="177"/>
      <c r="H35" s="177"/>
    </row>
    <row r="36" spans="1:8">
      <c r="A36" s="3" t="s">
        <v>192</v>
      </c>
    </row>
  </sheetData>
  <autoFilter ref="A8:E19" xr:uid="{DAD923D5-5BBA-4BF7-A468-B70B6893FB8D}"/>
  <sortState xmlns:xlrd2="http://schemas.microsoft.com/office/spreadsheetml/2017/richdata2" ref="A12:E19">
    <sortCondition ref="B12:B19"/>
  </sortState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A72B-BDCA-4545-BC77-9B76BAA5EF49}">
  <sheetPr codeName="Hoja11"/>
  <dimension ref="A8:H24"/>
  <sheetViews>
    <sheetView workbookViewId="0">
      <selection activeCell="G21" sqref="G21"/>
    </sheetView>
  </sheetViews>
  <sheetFormatPr defaultColWidth="11.42578125" defaultRowHeight="15"/>
  <cols>
    <col min="1" max="1" width="17.5703125" style="3" customWidth="1"/>
    <col min="2" max="2" width="13.5703125" style="3" customWidth="1"/>
    <col min="3" max="3" width="37.85546875" style="3" customWidth="1"/>
    <col min="4" max="4" width="10.28515625" style="3" customWidth="1"/>
    <col min="5" max="6" width="16" style="3" customWidth="1"/>
    <col min="7" max="7" width="20.140625" style="3" customWidth="1"/>
    <col min="8" max="8" width="15.5703125" style="3" bestFit="1" customWidth="1"/>
    <col min="9" max="16384" width="11.42578125" style="3"/>
  </cols>
  <sheetData>
    <row r="8" spans="1:8">
      <c r="A8" s="57" t="s">
        <v>38</v>
      </c>
      <c r="B8" s="57" t="s">
        <v>68</v>
      </c>
      <c r="C8" s="57" t="s">
        <v>0</v>
      </c>
      <c r="D8" s="57" t="s">
        <v>40</v>
      </c>
      <c r="E8" s="27" t="s">
        <v>3</v>
      </c>
      <c r="F8" s="27" t="s">
        <v>138</v>
      </c>
      <c r="G8" s="57" t="s">
        <v>6</v>
      </c>
    </row>
    <row r="9" spans="1:8">
      <c r="A9" s="164" t="s">
        <v>193</v>
      </c>
      <c r="B9" s="164">
        <v>2008</v>
      </c>
      <c r="C9" s="164" t="s">
        <v>194</v>
      </c>
      <c r="D9" s="164">
        <v>2025</v>
      </c>
      <c r="E9" s="165">
        <v>104990000</v>
      </c>
      <c r="F9" s="165">
        <f>E9*2%</f>
        <v>2099800</v>
      </c>
      <c r="G9" s="165">
        <f>E9-F9</f>
        <v>102890200</v>
      </c>
      <c r="H9" s="151"/>
    </row>
    <row r="10" spans="1:8">
      <c r="A10" s="48" t="s">
        <v>193</v>
      </c>
      <c r="B10" s="48">
        <v>2008</v>
      </c>
      <c r="C10" s="48" t="s">
        <v>195</v>
      </c>
      <c r="D10" s="48">
        <v>2025</v>
      </c>
      <c r="E10" s="28">
        <v>119990000</v>
      </c>
      <c r="F10" s="165">
        <f t="shared" ref="F10:F21" si="0">E10*2%</f>
        <v>2399800</v>
      </c>
      <c r="G10" s="165">
        <f t="shared" ref="G10:G11" si="1">E10-F10</f>
        <v>117590200</v>
      </c>
      <c r="H10" s="151"/>
    </row>
    <row r="11" spans="1:8">
      <c r="A11" s="48" t="s">
        <v>193</v>
      </c>
      <c r="B11" s="48">
        <v>2008</v>
      </c>
      <c r="C11" s="48" t="s">
        <v>196</v>
      </c>
      <c r="D11" s="48">
        <v>2025</v>
      </c>
      <c r="E11" s="28">
        <v>129990000</v>
      </c>
      <c r="F11" s="165">
        <f t="shared" si="0"/>
        <v>2599800</v>
      </c>
      <c r="G11" s="165">
        <f t="shared" si="1"/>
        <v>127390200</v>
      </c>
      <c r="H11" s="151"/>
    </row>
    <row r="12" spans="1:8">
      <c r="A12" s="48"/>
      <c r="B12" s="48"/>
      <c r="C12" s="48"/>
      <c r="D12" s="48"/>
      <c r="E12" s="28"/>
      <c r="F12" s="165">
        <f t="shared" si="0"/>
        <v>0</v>
      </c>
      <c r="G12" s="28"/>
      <c r="H12" s="151"/>
    </row>
    <row r="13" spans="1:8">
      <c r="A13" s="57" t="s">
        <v>193</v>
      </c>
      <c r="B13" s="57">
        <v>2008</v>
      </c>
      <c r="C13" s="57" t="s">
        <v>197</v>
      </c>
      <c r="D13" s="57"/>
      <c r="E13" s="197" t="s">
        <v>198</v>
      </c>
      <c r="F13" s="165"/>
      <c r="G13" s="197">
        <v>169990000</v>
      </c>
      <c r="H13" s="151" t="s">
        <v>199</v>
      </c>
    </row>
    <row r="14" spans="1:8">
      <c r="A14" s="48"/>
      <c r="B14" s="48"/>
      <c r="C14" s="48"/>
      <c r="D14" s="57"/>
      <c r="E14" s="28"/>
      <c r="F14" s="165">
        <f t="shared" si="0"/>
        <v>0</v>
      </c>
      <c r="G14" s="28"/>
      <c r="H14" s="29"/>
    </row>
    <row r="15" spans="1:8">
      <c r="A15" s="48" t="s">
        <v>193</v>
      </c>
      <c r="B15" s="48">
        <v>3008</v>
      </c>
      <c r="C15" s="48" t="s">
        <v>200</v>
      </c>
      <c r="D15" s="48">
        <v>2025</v>
      </c>
      <c r="E15" s="28">
        <v>139990000</v>
      </c>
      <c r="F15" s="165">
        <f t="shared" si="0"/>
        <v>2799800</v>
      </c>
      <c r="G15" s="28">
        <f>E15-F15</f>
        <v>137190200</v>
      </c>
    </row>
    <row r="16" spans="1:8">
      <c r="A16" s="48" t="s">
        <v>193</v>
      </c>
      <c r="B16" s="48">
        <v>3008</v>
      </c>
      <c r="C16" s="48" t="s">
        <v>201</v>
      </c>
      <c r="D16" s="48">
        <v>2025</v>
      </c>
      <c r="E16" s="28">
        <v>147990000</v>
      </c>
      <c r="F16" s="165">
        <f t="shared" si="0"/>
        <v>2959800</v>
      </c>
      <c r="G16" s="28">
        <f t="shared" ref="G16:G21" si="2">E16-F16</f>
        <v>145030200</v>
      </c>
    </row>
    <row r="17" spans="1:8">
      <c r="A17" s="48" t="s">
        <v>193</v>
      </c>
      <c r="B17" s="48">
        <v>3008</v>
      </c>
      <c r="C17" s="48" t="s">
        <v>202</v>
      </c>
      <c r="D17" s="48">
        <v>2025</v>
      </c>
      <c r="E17" s="28">
        <v>160990000</v>
      </c>
      <c r="F17" s="165">
        <f t="shared" si="0"/>
        <v>3219800</v>
      </c>
      <c r="G17" s="28">
        <f t="shared" si="2"/>
        <v>157770200</v>
      </c>
    </row>
    <row r="18" spans="1:8">
      <c r="A18" s="48"/>
      <c r="B18" s="48"/>
      <c r="C18" s="48"/>
      <c r="D18" s="57"/>
      <c r="E18" s="28"/>
      <c r="F18" s="165">
        <f t="shared" si="0"/>
        <v>0</v>
      </c>
      <c r="G18" s="28">
        <f t="shared" si="2"/>
        <v>0</v>
      </c>
    </row>
    <row r="19" spans="1:8">
      <c r="A19" s="48" t="s">
        <v>193</v>
      </c>
      <c r="B19" s="48">
        <v>5008</v>
      </c>
      <c r="C19" s="48" t="s">
        <v>201</v>
      </c>
      <c r="D19" s="48">
        <v>2025</v>
      </c>
      <c r="E19" s="28">
        <v>165990000</v>
      </c>
      <c r="F19" s="165">
        <f t="shared" si="0"/>
        <v>3319800</v>
      </c>
      <c r="G19" s="28">
        <f t="shared" si="2"/>
        <v>162670200</v>
      </c>
    </row>
    <row r="20" spans="1:8">
      <c r="A20" s="48"/>
      <c r="B20" s="48"/>
      <c r="C20" s="48"/>
      <c r="D20" s="48"/>
      <c r="E20" s="28"/>
      <c r="F20" s="165">
        <f t="shared" si="0"/>
        <v>0</v>
      </c>
      <c r="G20" s="28">
        <f t="shared" si="2"/>
        <v>0</v>
      </c>
    </row>
    <row r="21" spans="1:8">
      <c r="A21" s="48" t="s">
        <v>193</v>
      </c>
      <c r="B21" s="48" t="s">
        <v>203</v>
      </c>
      <c r="C21" s="48"/>
      <c r="D21" s="48">
        <v>2025</v>
      </c>
      <c r="E21" s="28">
        <v>98990000</v>
      </c>
      <c r="F21" s="165">
        <f t="shared" si="0"/>
        <v>1979800</v>
      </c>
      <c r="G21" s="28">
        <f t="shared" si="2"/>
        <v>97010200</v>
      </c>
      <c r="H21" s="3" t="s">
        <v>199</v>
      </c>
    </row>
    <row r="22" spans="1:8">
      <c r="A22" s="195"/>
      <c r="B22" s="195"/>
      <c r="C22" s="195"/>
      <c r="D22" s="195"/>
      <c r="E22" s="196"/>
      <c r="F22" s="196"/>
      <c r="G22" s="196"/>
    </row>
    <row r="24" spans="1:8">
      <c r="A24" s="3" t="s">
        <v>204</v>
      </c>
    </row>
  </sheetData>
  <sortState xmlns:xlrd2="http://schemas.microsoft.com/office/spreadsheetml/2017/richdata2" ref="A9:G14">
    <sortCondition ref="E9:E14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325915103CE645A66425101B28E362" ma:contentTypeVersion="10" ma:contentTypeDescription="Crear nuevo documento." ma:contentTypeScope="" ma:versionID="765807d6b7d6c39d0d47a8e3f5112cac">
  <xsd:schema xmlns:xsd="http://www.w3.org/2001/XMLSchema" xmlns:xs="http://www.w3.org/2001/XMLSchema" xmlns:p="http://schemas.microsoft.com/office/2006/metadata/properties" xmlns:ns2="5c3b5d74-b782-4247-a0b2-0e854fdecae6" xmlns:ns3="9e6dfcfe-234a-41c1-b3fc-5b775f6e6365" targetNamespace="http://schemas.microsoft.com/office/2006/metadata/properties" ma:root="true" ma:fieldsID="9e12e44e6db259e75ff0ec430eca531b" ns2:_="" ns3:_="">
    <xsd:import namespace="5c3b5d74-b782-4247-a0b2-0e854fdecae6"/>
    <xsd:import namespace="9e6dfcfe-234a-41c1-b3fc-5b775f6e63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5d74-b782-4247-a0b2-0e854fdec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dfcfe-234a-41c1-b3fc-5b775f6e63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6dfcfe-234a-41c1-b3fc-5b775f6e6365">
      <UserInfo>
        <DisplayName>Andrea Lozano</DisplayName>
        <AccountId>13</AccountId>
        <AccountType/>
      </UserInfo>
      <UserInfo>
        <DisplayName>Silena Patricia Donado Ferrer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F50D03A-9B99-48CF-8820-2A21276B2053}"/>
</file>

<file path=customXml/itemProps2.xml><?xml version="1.0" encoding="utf-8"?>
<ds:datastoreItem xmlns:ds="http://schemas.openxmlformats.org/officeDocument/2006/customXml" ds:itemID="{E17EFC00-C856-45B2-87CD-EEA262E323F4}"/>
</file>

<file path=customXml/itemProps3.xml><?xml version="1.0" encoding="utf-8"?>
<ds:datastoreItem xmlns:ds="http://schemas.openxmlformats.org/officeDocument/2006/customXml" ds:itemID="{EFC63B89-8050-4EFB-8854-75D919696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Silena Patricia Donado Ferrer</dc:creator>
  <cp:keywords/>
  <dc:description/>
  <cp:lastModifiedBy>Viviana Andrea Lozano Suarez</cp:lastModifiedBy>
  <cp:revision/>
  <dcterms:created xsi:type="dcterms:W3CDTF">2019-08-05T16:30:38Z</dcterms:created>
  <dcterms:modified xsi:type="dcterms:W3CDTF">2024-05-14T17:52:29Z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0x0101007D325915103CE645A66425101B28E362</vt:lpwstr>
  </property>
</Properties>
</file>